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9"/>
  <workbookPr/>
  <mc:AlternateContent xmlns:mc="http://schemas.openxmlformats.org/markup-compatibility/2006">
    <mc:Choice Requires="x15">
      <x15ac:absPath xmlns:x15ac="http://schemas.microsoft.com/office/spreadsheetml/2010/11/ac" url="/Users/angelarmenterosrico/Desktop/"/>
    </mc:Choice>
  </mc:AlternateContent>
  <xr:revisionPtr revIDLastSave="54" documentId="13_ncr:1_{3C3CA958-31C1-D649-9001-69ADE1C2FC96}" xr6:coauthVersionLast="47" xr6:coauthVersionMax="47" xr10:uidLastSave="{0448FDE4-A2B9-42F1-A5C3-9B0E02AFA5A8}"/>
  <bookViews>
    <workbookView xWindow="0" yWindow="500" windowWidth="28800" windowHeight="15840" tabRatio="776" xr2:uid="{00000000-000D-0000-FFFF-FFFF00000000}"/>
  </bookViews>
  <sheets>
    <sheet name="Portada" sheetId="1" r:id="rId1"/>
    <sheet name="1.PSyDO" sheetId="19" r:id="rId2"/>
    <sheet name="2.Com" sheetId="2" r:id="rId3"/>
    <sheet name="3.CE" sheetId="16" r:id="rId4"/>
    <sheet name="4.CE2" sheetId="17" r:id="rId5"/>
    <sheet name="5.SB" sheetId="4" r:id="rId6"/>
    <sheet name="6.UP" sheetId="5" r:id="rId7"/>
    <sheet name="7.SA" sheetId="18" r:id="rId8"/>
    <sheet name="8.MyR" sheetId="6" r:id="rId9"/>
    <sheet name="9.E1" sheetId="11" r:id="rId10"/>
    <sheet name="10.D" sheetId="8" r:id="rId11"/>
    <sheet name="AUX" sheetId="15" r:id="rId12"/>
  </sheets>
  <externalReferences>
    <externalReference r:id="rId13"/>
  </externalReferences>
  <calcPr calcId="191028"/>
  <customWorkbookViews>
    <customWorkbookView name="Celdas" guid="{54CB08BF-6DAB-4B61-BB17-C94BFB59962B}" maximized="1" xWindow="-8" yWindow="-8"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9" i="17" l="1"/>
  <c r="E2" i="17"/>
  <c r="G33" i="17"/>
  <c r="E3" i="17"/>
  <c r="E4" i="17"/>
  <c r="E5" i="17"/>
  <c r="E6" i="17"/>
  <c r="E10" i="17"/>
  <c r="E13" i="17"/>
  <c r="E16" i="17"/>
  <c r="E18" i="17"/>
  <c r="E21" i="17"/>
  <c r="E25" i="17"/>
  <c r="E33" i="17"/>
  <c r="B3" i="17"/>
  <c r="A16" i="17"/>
  <c r="G16" i="17" s="1"/>
  <c r="H16" i="17"/>
  <c r="C17" i="17"/>
  <c r="H17" i="17"/>
  <c r="C34" i="4"/>
  <c r="C33" i="4"/>
  <c r="C32" i="4"/>
  <c r="C31" i="4"/>
  <c r="C30" i="4"/>
  <c r="C29" i="4"/>
  <c r="C28" i="4"/>
  <c r="C27" i="4"/>
  <c r="C26" i="4"/>
  <c r="C25" i="4"/>
  <c r="C24" i="4"/>
  <c r="C22" i="4"/>
  <c r="C18" i="4"/>
  <c r="C19" i="4"/>
  <c r="C20" i="4"/>
  <c r="C21" i="4"/>
  <c r="C7" i="4"/>
  <c r="C23" i="4"/>
  <c r="C17" i="4"/>
  <c r="C16" i="4"/>
  <c r="H33" i="17"/>
  <c r="B11" i="16"/>
  <c r="E11" i="16" s="1"/>
  <c r="B10" i="16"/>
  <c r="E10" i="16" s="1"/>
  <c r="H36" i="17"/>
  <c r="C36" i="17"/>
  <c r="H35" i="17"/>
  <c r="C35" i="17"/>
  <c r="H34" i="17"/>
  <c r="C34" i="17"/>
  <c r="H32" i="17"/>
  <c r="C32" i="17"/>
  <c r="H31" i="17"/>
  <c r="C31" i="17"/>
  <c r="H30" i="17"/>
  <c r="C30" i="17"/>
  <c r="H28" i="17"/>
  <c r="C28" i="17"/>
  <c r="H27" i="17"/>
  <c r="C27" i="17"/>
  <c r="H26" i="17"/>
  <c r="C26" i="17"/>
  <c r="H24" i="17"/>
  <c r="C24" i="17"/>
  <c r="H23" i="17"/>
  <c r="C23" i="17"/>
  <c r="H22" i="17"/>
  <c r="C22" i="17"/>
  <c r="H20" i="17"/>
  <c r="C20" i="17"/>
  <c r="H19" i="17"/>
  <c r="C19" i="17"/>
  <c r="H15" i="17"/>
  <c r="C15" i="17"/>
  <c r="H14" i="17"/>
  <c r="C14" i="17"/>
  <c r="H12" i="17"/>
  <c r="C12" i="17"/>
  <c r="H11" i="17"/>
  <c r="C11" i="17"/>
  <c r="C9" i="17"/>
  <c r="E9" i="17" s="1"/>
  <c r="C8" i="17"/>
  <c r="C7" i="17"/>
  <c r="H9" i="17"/>
  <c r="H8" i="17"/>
  <c r="H7" i="17"/>
  <c r="H5" i="17"/>
  <c r="B5" i="17"/>
  <c r="A5" i="17" s="1"/>
  <c r="G5" i="17" s="1"/>
  <c r="B4" i="17"/>
  <c r="A4" i="17" s="1"/>
  <c r="G4" i="17" s="1"/>
  <c r="A3" i="17"/>
  <c r="G3" i="17" s="1"/>
  <c r="A2" i="17"/>
  <c r="G2" i="17" s="1"/>
  <c r="A6" i="17"/>
  <c r="G6" i="17" s="1"/>
  <c r="A10" i="17"/>
  <c r="G10" i="17" s="1"/>
  <c r="A13" i="17"/>
  <c r="G13" i="17" s="1"/>
  <c r="A18" i="17"/>
  <c r="G18" i="17" s="1"/>
  <c r="A21" i="17"/>
  <c r="G21" i="17" s="1"/>
  <c r="A25" i="17"/>
  <c r="G25" i="17" s="1"/>
  <c r="A29" i="17"/>
  <c r="G29" i="17" s="1"/>
  <c r="H2" i="17"/>
  <c r="H3" i="17"/>
  <c r="H4" i="17"/>
  <c r="H6" i="17"/>
  <c r="H10" i="17"/>
  <c r="H13" i="17"/>
  <c r="H18" i="17"/>
  <c r="H21" i="17"/>
  <c r="H25" i="17"/>
  <c r="H29" i="17"/>
  <c r="B9" i="16"/>
  <c r="E9" i="16" s="1"/>
  <c r="B3" i="16"/>
  <c r="E3" i="16" s="1"/>
  <c r="B4" i="16"/>
  <c r="E4" i="16" s="1"/>
  <c r="B5" i="16"/>
  <c r="E5" i="16" s="1"/>
  <c r="B6" i="16"/>
  <c r="E6" i="16" s="1"/>
  <c r="B7" i="16"/>
  <c r="E7" i="16" s="1"/>
  <c r="B8" i="16"/>
  <c r="E8" i="16" s="1"/>
  <c r="C3" i="4"/>
  <c r="C4" i="4"/>
  <c r="C5" i="4"/>
  <c r="C6" i="4"/>
  <c r="C8" i="4"/>
  <c r="C9" i="4"/>
  <c r="C10" i="4"/>
  <c r="C11" i="4"/>
  <c r="C12" i="4"/>
  <c r="C13" i="4"/>
  <c r="C14" i="4"/>
  <c r="C15" i="4"/>
  <c r="B7" i="17" l="1"/>
  <c r="A7" i="17" s="1"/>
  <c r="G7" i="17" s="1"/>
  <c r="E7" i="17"/>
  <c r="B8" i="17"/>
  <c r="A8" i="17" s="1"/>
  <c r="G8" i="17" s="1"/>
  <c r="E8" i="17"/>
  <c r="B11" i="17"/>
  <c r="A11" i="17" s="1"/>
  <c r="G11" i="17" s="1"/>
  <c r="E11" i="17"/>
  <c r="B12" i="17"/>
  <c r="A12" i="17" s="1"/>
  <c r="G12" i="17" s="1"/>
  <c r="E12" i="17"/>
  <c r="B14" i="17"/>
  <c r="A14" i="17" s="1"/>
  <c r="G14" i="17" s="1"/>
  <c r="E14" i="17"/>
  <c r="B15" i="17"/>
  <c r="A15" i="17" s="1"/>
  <c r="G15" i="17" s="1"/>
  <c r="E15" i="17"/>
  <c r="B19" i="17"/>
  <c r="A19" i="17" s="1"/>
  <c r="G19" i="17" s="1"/>
  <c r="E19" i="17"/>
  <c r="B20" i="17"/>
  <c r="A20" i="17" s="1"/>
  <c r="G20" i="17" s="1"/>
  <c r="E20" i="17"/>
  <c r="B22" i="17"/>
  <c r="A22" i="17" s="1"/>
  <c r="G22" i="17" s="1"/>
  <c r="E22" i="17"/>
  <c r="B23" i="17"/>
  <c r="A23" i="17" s="1"/>
  <c r="G23" i="17" s="1"/>
  <c r="E23" i="17"/>
  <c r="B24" i="17"/>
  <c r="A24" i="17" s="1"/>
  <c r="G24" i="17" s="1"/>
  <c r="E24" i="17"/>
  <c r="B26" i="17"/>
  <c r="A26" i="17" s="1"/>
  <c r="G26" i="17" s="1"/>
  <c r="E26" i="17"/>
  <c r="B27" i="17"/>
  <c r="A27" i="17" s="1"/>
  <c r="G27" i="17" s="1"/>
  <c r="E27" i="17"/>
  <c r="B28" i="17"/>
  <c r="A28" i="17" s="1"/>
  <c r="G28" i="17" s="1"/>
  <c r="E28" i="17"/>
  <c r="B30" i="17"/>
  <c r="A30" i="17" s="1"/>
  <c r="G30" i="17" s="1"/>
  <c r="E30" i="17"/>
  <c r="B31" i="17"/>
  <c r="A31" i="17" s="1"/>
  <c r="G31" i="17" s="1"/>
  <c r="E31" i="17"/>
  <c r="B32" i="17"/>
  <c r="A32" i="17" s="1"/>
  <c r="G32" i="17" s="1"/>
  <c r="E32" i="17"/>
  <c r="B34" i="17"/>
  <c r="A34" i="17" s="1"/>
  <c r="G34" i="17" s="1"/>
  <c r="E34" i="17"/>
  <c r="B35" i="17"/>
  <c r="A35" i="17" s="1"/>
  <c r="G35" i="17" s="1"/>
  <c r="E35" i="17"/>
  <c r="B36" i="17"/>
  <c r="A36" i="17" s="1"/>
  <c r="G36" i="17" s="1"/>
  <c r="E36" i="17"/>
  <c r="B17" i="17"/>
  <c r="A17" i="17" s="1"/>
  <c r="G17" i="17" s="1"/>
  <c r="E17" i="17"/>
  <c r="B9" i="17"/>
  <c r="A9" i="17" s="1"/>
  <c r="G9" i="17" s="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<sst xmlns="http://schemas.openxmlformats.org/spreadsheetml/2006/main" count="870" uniqueCount="394">
  <si>
    <t>Índice</t>
  </si>
  <si>
    <t>Perfil de salida y descriptores operativos secuenciados por curso</t>
  </si>
  <si>
    <t>La contribución de la materia al desarrollo de las competencias clave a través de los descriptores del Perfil de salida, su relacción con las competencias específicas y el peso de cada una dentro de la asignatura</t>
  </si>
  <si>
    <t>Relación entre las competencias clave y los criterios de evaluación y la secuenciación de estos últimos.</t>
  </si>
  <si>
    <t>Fragmentación de criterios de evaluación en subcriterios y la contribución de cada uno al criterio</t>
  </si>
  <si>
    <t>Los contenidos, redactados en forma de saberes básicos, de cada materia y su distribución progresiva a lo largo de cada curso, incluyendo aquellos contenidos complementarios que, en su caso, se considere necesario incorporar para el cumplimiento de los objetivos de la Educación Secundaria Obligatoria y la adquisición de las competencias correspondientes.</t>
  </si>
  <si>
    <t>Desarrollo de unidades de programación indicando métodos pedagógicos y didácticos, instrumentos de evaluación y temporalización</t>
  </si>
  <si>
    <t>Desarrollo de las situaciones de aprendizaje indicando métodos pedagógicos y didácticos, instrumentos de evaluación y temporalización</t>
  </si>
  <si>
    <t>Centro</t>
  </si>
  <si>
    <t>Coopereativa de Enseñanza Colegio Puente</t>
  </si>
  <si>
    <t>Los materiales y recursos didácticos que se vayan a utilizar.</t>
  </si>
  <si>
    <t>Departamento</t>
  </si>
  <si>
    <t>Música</t>
  </si>
  <si>
    <t>Los procedimientos, instrumentos de evaluación y criterios de calificación del aprendizaje del alumnado, así como el procedimiento de actuación en caso de alumnos progreso no adecuado</t>
  </si>
  <si>
    <t>Etapa</t>
  </si>
  <si>
    <t>Primaria</t>
  </si>
  <si>
    <t xml:space="preserve">Las medidas de atención a la diversidad del curso de la etapa correspondiente. </t>
  </si>
  <si>
    <t>Asignatura</t>
  </si>
  <si>
    <t>Educación Musical</t>
  </si>
  <si>
    <t>Curso</t>
  </si>
  <si>
    <t>3º</t>
  </si>
  <si>
    <t>Profesor</t>
  </si>
  <si>
    <t xml:space="preserve">Gema Palacio Esteban </t>
  </si>
  <si>
    <t>Fecha</t>
  </si>
  <si>
    <t>Secuenciación</t>
  </si>
  <si>
    <t>Competencia</t>
  </si>
  <si>
    <t>Descriptor operativo</t>
  </si>
  <si>
    <t>1º PRIMARIA</t>
  </si>
  <si>
    <t>2º PRIMARIA</t>
  </si>
  <si>
    <t>3º PRIMARIA</t>
  </si>
  <si>
    <t>4º PRIMARIA</t>
  </si>
  <si>
    <t>5º PRIMARIA</t>
  </si>
  <si>
    <t>6º PRIMARIA</t>
  </si>
  <si>
    <t>Competencia en comunicación lingüística</t>
  </si>
  <si>
    <t xml:space="preserve">CCL1. Expresa hechos, conceptos, pensamientos, opiniones o sentimientos de forma oral, escrita o signada, con claridad y adecuación a diferentes contextos cotidianos de su entorno personal, social y educativo, y participa en interacciones comunicativas con actitud cooperativa y respetuosa, tanto para intercambiar información y crear conocimiento como para construir vínculos personales. </t>
  </si>
  <si>
    <t>CCL1-1. Comprende, interpreta y valora (señalando la fuente) textos ora les, escritos, signados o multimodales seleccionados y adaptados de los ámbitos personal, social, educativo y profesional para participar en diferentes contextos educativos de manera activa (guiada) e informada y para construir conocimiento.</t>
  </si>
  <si>
    <t>CCL1-2. Comprende, interpreta y valora (señalando la fuente, objetividad e intencionalidad) textos orales, escritos, signados o multimodales seleccionados de los ámbitos personal, social, educativo y profesional para participar en diferentes contextos educativos de manera activa (guiada) e informada y para construir conocimiento.</t>
  </si>
  <si>
    <t>CCL1-3. Comprende, interpreta y valora (señalando sus elementos, interés y describiendo el contexto) textos orales, escritos, signados o multimodales de los ámbitos personal, social, educativo y profesional para participar en diferentes contextos de manera activa (autónoma) e informada y para construir conocimiento.</t>
  </si>
  <si>
    <t>CCL1. Expresa hechos, conceptos, pensamientos, opiniones o sentimientos de forma oral, escrita o signada, con claridad y adecuación a diferentes contextos cotidianos de su entorno personal, social y educativo, y participa en interacciones comunicativas.</t>
  </si>
  <si>
    <t xml:space="preserve">CCL2. Comprende, interpreta y valora textos orales, signados, escritos o multimodales sencillos de los ámbitos personal, social y educativo, con acompañamiento puntual, para participar activamente en contextos cotidianos y para construir conocimiento. </t>
  </si>
  <si>
    <t>CCL2. Comprende textos orales, signados, escritos sencillos de los ámbitos personal, social y educativo, con acompañamiento puntual para participar en contextos cotidianos.</t>
  </si>
  <si>
    <t xml:space="preserve">CCL2. Comprende e interpreta textos orales, signados, escritos o multimodales sencillos de los ámbitos personal, social y educativo, con acompañamiento puntual, para participar en contextos cotidianos y para construir conocimiento. </t>
  </si>
  <si>
    <t xml:space="preserve">CCL3. Localiza, selecciona y contrasta, con el debido acompañamiento, información sencilla procedente de dos o más fuentes, evaluando su fiabilidad y utilidad en función de los objetivos de lectura, y la integra y transforma en conocimiento para comunicarla adoptando un punto de vista creativo y personal a la par que respetuoso con la propiedad intelectual. </t>
  </si>
  <si>
    <t>CCL3. Localiza con el debido acompañamiento, información sencilla procedente de una fuente, evaluando su utilidad en función de los objetivos de lectura, y la transforma en conocimiento.</t>
  </si>
  <si>
    <t>CCL3. Localiza y selecciona con el debido acompañamiento, información sencilla procedente de dos o más fuentes, evaluando su fiabilidad y utilidad en función de los objetivos de lectura, y la transforma en conocimiento para comunicarla.</t>
  </si>
  <si>
    <t>CCL3. Localiza, selecciona y contrasta, con el debido acompañamiento, información sencilla procedente de dos o más fuentes, evaluando su fiabilidad y utilidad en función de los objetivos de lectura, y la integra y transforma en conocimiento para comunicarla adoptando un punto de vista creativo y personal a la par que respetuoso con la propiedad intelectual.</t>
  </si>
  <si>
    <t xml:space="preserve">CCL4. Lee obras diversas adecuadas a su desarrollo, seleccionando aquellas que mejor se ajustan a sus gustos e intereses; reconoce el patrimonio literario como fuente de disfrute y aprendizaje individual y colectivo; y moviliza su experiencia personal y lectora para construir y compartir su interpretación de las obras y para crear textos de intención literaria a partir de modelos sencillos. </t>
  </si>
  <si>
    <t>CCL4. Lee obras diversas adecuadas a su desarrollo, seleccionando aquellas que mejor se ajustan a sus gustos e intereses.</t>
  </si>
  <si>
    <t>CCL4. Lee obras diversas adecuadas a su desarrollo, seleccionando aquellas que mejor se ajustan a sus gustos e intereses; y moviliza su experiencia personal y lectora para construir y compartir su interpretación de las o bras y para crear textos de intención literaria a partir de modelos sencillos. </t>
  </si>
  <si>
    <t xml:space="preserve">CCL5.Pone sus prácticas comunicativas al servicio de la convivencia democrática, la gestión dialogada de los conflictos y la igualdad de derechos de todas las personas, detectando los usos discriminatorios así como los abusos de poder, para favorecer la utilización no solo eficaz sino también ética de los diferentes sistemas de comunicación. </t>
  </si>
  <si>
    <t>CCL5.Pone sus prácticas comunicativas al servicio de la convivencia.</t>
  </si>
  <si>
    <t>CCL5.Pone sus prácticas comunicativas al servicio de la convivencia democrática, la gestión dialogada de los conflictos y la igualdad de derechos de todas las personas, detectando los usos discriminatorios.</t>
  </si>
  <si>
    <t>Competencia plurilingüe</t>
  </si>
  <si>
    <t xml:space="preserve">CP1. Usa, al menos, una lengua, además de la lengua o lenguas familiares, para responder a necesidades comunicativas sencillas y predecibles, de manera adecuada tanto a su desarrollo e intereses como a situaciones y contextos cotidianos de los ámbitos personal, social y educativo. </t>
  </si>
  <si>
    <t>CP1. Usa, al menos, una lengua, además de la lengua o lenguas familiares, para responder a necesidades comunicativas sencillas.</t>
  </si>
  <si>
    <t>CP1. Usa, al menos, una lengua, además de la lengua o lenguas familiares, para responder a necesidades comunicativas sencillas de manera adecuada a su desarrollo.</t>
  </si>
  <si>
    <t xml:space="preserve">CP2. A partir de sus experiencias, reconoce la diversidad de perfiles lingüísticos y experimenta estrategias que, de manera guiada, le permiten realizar transferencias sencillas entre distintas lenguas para comunicarse en contextos cotidianos y ampliar su repertorio lingüístico individual. </t>
  </si>
  <si>
    <t>CP2. A partir de sus experiencias, reconoce la diversidad de perfiles lingüísticos, de manera guiada.</t>
  </si>
  <si>
    <t>CP2. A partir de sus experiencias, reconoce la diversidad de perfiles lingüísticos, de manera guiada, que  le permiten realizar transferencias sencillas entre distintas lenguas. </t>
  </si>
  <si>
    <t xml:space="preserve">CP3. Conoce y respeta la diversidad lingüística y cultural presente en su entorno, reconociendo y comprendiendo su valor como factor de diálogo, para mejorar la convivencia. </t>
  </si>
  <si>
    <t>CP3. Conoce y respeta la diversidad lingüística y cultural presente en su entorno.</t>
  </si>
  <si>
    <t>CP3. Conoce y respeta la diversidad lingüística y cultural presente en su entorno  para mejorar la convivencia. </t>
  </si>
  <si>
    <t>Competencia matemática y en ciencia, tecnología e ingeniería</t>
  </si>
  <si>
    <t xml:space="preserve">STEM1. Utiliza, de manera guiada, algunos métodos inductivos, deductivos y lógicos propios del razonamiento matemático en situaciones conocidas, y selecciona y emplea algunas estrategias para resolver problemas reflexionando sobre las soluciones obtenidas. </t>
  </si>
  <si>
    <t>STEM1. Utiliza, de manera guiada, algunos métodos  lógicos propios del razonamiento matemático en situaciones conocidas.</t>
  </si>
  <si>
    <t>STEM1. Utiliza, de manera guiada, algunos métodos  lógicos propios del razonamiento matemático en situaciones conocidas, y resuelve  problemas. </t>
  </si>
  <si>
    <t xml:space="preserve">STEM2. Utiliza el pensamiento científico para entender y explicar algunos de los fenómenos que ocurren a su alrededor, confiando en el conocimiento como motor de desarrollo, utilizando herramientas e instrumentos adecuados, planteándose preguntas y realizando experimentos sencillos de forma guiada. </t>
  </si>
  <si>
    <t>STEM2. Utiliza el pensamiento científico para entender algunos de los fenómenos que ocurren a su alrededor  y realiza experimentos sencillos de forma guiada.</t>
  </si>
  <si>
    <t>STEM2. Utiliza el pensamiento científico para entender y explicar algunos de los fenómenos que ocurren a su alrededor, utilizando herramientas e instrumentos adecuados para realizar experimentos sencillos de forma guiada. </t>
  </si>
  <si>
    <t>STEM3. Realiza de forma guiada proyectos, diseñando, fabricando y evaluando diferentes prototipos o modelos, adaptándose ante la incertidumbre, para generar en equipo, un producto creativo con un objetivo concreto, procurando la participación de todo el grupo y resolviendo pacíficamente los conflictos que puedan surgir. .</t>
  </si>
  <si>
    <t>STEM3. Realiza proyectos de forma guiada.</t>
  </si>
  <si>
    <t>STEM3. Realiza de forma guiada proyectos para generar en equipo, un producto creativo con un objetivo concreto.</t>
  </si>
  <si>
    <t xml:space="preserve">STEM4. Interpreta y transmite los elementos más relevantes de algunos métodos y resultados científicos, matemáticos y tecnológicos de forma clara y veraz, utilizando la terminología científica apropiada, en diferentes formatos (dibujos, diagramas, gráficos, símbolos…) y aprovechando de forma crítica, ética y responsable la cultura digital para compartir y construir nuevos conocimientos. </t>
  </si>
  <si>
    <t>STEM4. Interpreta los elementos más relevantes de algunos métodos  científicos, matemáticos y tecnológicos.</t>
  </si>
  <si>
    <t>STEM4. Interpreta los elementos más relevantes de algunos métodos  científicos, matemáticos y tecnológicos, utilizando la terminología científica apropiada.</t>
  </si>
  <si>
    <t xml:space="preserve">STEM5. Participa en acciones fundamentadas científicamente para promover la salud y preservar el medio ambiente y los seres vivos, aplicando principios de ética y seguridad practicando el consumo responsable. </t>
  </si>
  <si>
    <t>STEM5. Participa en acciones fundamentadas científicamente para promover la salud y preservar el medio ambiente y los seres vivos.</t>
  </si>
  <si>
    <t>STEM5. Participa en acciones fundamentadas científicamente para promover la salud y preservar el medio ambiente y los seres vivos, practicando el consumo responsable. </t>
  </si>
  <si>
    <t>Competencia digital</t>
  </si>
  <si>
    <t xml:space="preserve">CD1. Realiza búsquedas guiadas en internet y hace uso de estrategias sencillas para el tratamiento digital de la información (palabras clave, selección de información relevante, organización de datos…) con una actitud crítica sobre los contenidos obtenidos. </t>
  </si>
  <si>
    <t>CD1. Realiza búsquedas guiadas en internet.</t>
  </si>
  <si>
    <t>CD1. Realiza búsquedas guiadas en internet y hace uso de estrategias sencillas para el tratamiento digital de la información (palabras clave).</t>
  </si>
  <si>
    <t xml:space="preserve">CD2. Crea, integra y reelabora contenidos digitales en distintos formatos (texto, tabla, imagen, audio, vídeo, programa informático…) mediante el uso de diferentes herramientas digitales para expresar ideas, sentimientos y conocimientos, respetando la propiedad intelectual y los derechos de autor de los contenidos que reutiliza. </t>
  </si>
  <si>
    <t>CD2. Crea  contenidos digitales en distintos formatos (texto e  imagen...) para expresar ideas, sentimientos y conocimientos.</t>
  </si>
  <si>
    <t>CD2. Crea  e integra contenidos digitales en distintos formatos (texto, tabla, imagen...) mediante el uso de diferentes herramientas digitales para expresar ideas, sentimientos y conocimientos.</t>
  </si>
  <si>
    <t xml:space="preserve">CD3. Participa en actividades y/o proyectos escolares mediante el uso de herramientas o plataformas virtuales para construir nuevo conocimiento, comunicarse, trabajar cooperativamente y compartir datos y contenidos en entornos digitales restringidos y supervisados de manera segura, con una actitud abierta y responsable ante su uso. </t>
  </si>
  <si>
    <t>CD3. Participa en actividades y/o proyectos escolares mediante el uso de herramientos o plataformas virtuales supervisados de manera segura.</t>
  </si>
  <si>
    <t>CD3. Participa en actividades y/o proyectos escolares mediante el uso de herramientas o plataformas virtuales para construir conocimiento, comunicarse y trabajar cooperativamente con una actitud abierta y responsable ante su uso.</t>
  </si>
  <si>
    <t>CD3. Participa en actividades y/o proyectos escolares mediante el uso de herramientas o plataformas virtuales para construir nuevo conocimiento, comunicarse, trabajar cooperativamente y compartir datos y contenidos en entornos digitales restringidos y supervisados de manera segura, con una actitud abierta y responsable ante su uso.</t>
  </si>
  <si>
    <t xml:space="preserve">CD4. Conoce los riesgos y adopta, con la orientación del docente, medidas preventivas al usar las tecnologías digitales para proteger los dispositivos, los datos personales, la salud y el medioambiente, y se inicia en la adopción de hábitos de uso crítico, seguro, saludable y sostenible de dichas tecnologías. </t>
  </si>
  <si>
    <t>CD4. Conoce los riesgos y adopta, con la orientación del docente, medidas preventivas al usar las tecnologías digitales para proteger dispositivos y los datos personales.</t>
  </si>
  <si>
    <t>CD4. Conoce los riesgos y adopta, con la orientación del docente, medidas preventivas al usar las tecnologías digitales para proteger dispositivos, los datos personales, la salud y el medioambiente.</t>
  </si>
  <si>
    <t>CD4. Conoce los riesgos y adopta, con la orientación del docente, medidas preventivas al usar las tecnologías digitales para proteger los dispositivos, los datos personales, la salud y el medioambiente, y se inicia en la adopción de hábitos de uso crítico, seguro, saludable y sostenible de dichas tecnologías.</t>
  </si>
  <si>
    <t xml:space="preserve">CD5. Se inicia en el desarrollo de soluciones digitales sencillas y sostenibles (reutilización de materiales tecnológicos, programación informática por bloques, robótica educativa…) para resolver problemas concretos o retos propuestos de manera creativa, solicitando ayuda en caso necesario. </t>
  </si>
  <si>
    <t>CD5. Se inicia en el desarrollo de soluciones digitales sencillas.</t>
  </si>
  <si>
    <t>CD5. Se inicia en el desarrollo de soluciones digitales sencillas y sostenibles para resolver retos propuestos.</t>
  </si>
  <si>
    <t>CD5. Se inicia en el desarrollo de soluciones digitales sencillas y sostenibles (reutilización de materiales tecnológicos, programación informática por bloques, robótica educativa…) para resolver problemas concretos o retos propuestos de manera creativa, solicitando ayuda en caso necesario.</t>
  </si>
  <si>
    <t>Competencia personal, social y de aprender a aprender</t>
  </si>
  <si>
    <t xml:space="preserve">CPSAA1. Es consciente de las propias emociones, ideas y comportamientos personales y emplea estrategias para gestionarlas en situaciones de tensión o conflicto, adaptándose a los cambios y armonizándolos para alcanzar sus propios objetivos. </t>
  </si>
  <si>
    <t>CPSAA1. Es consciente de algunas emociones y comportamientos personales e intenta emplear estrategias para gestionarlas en situaciones de tensión o conflicto.</t>
  </si>
  <si>
    <t>CPSAA1. Es consciente de las propias emociones, ideas y comportamientos personales y emplea estrategias para gestionarlas en situaciones de tensión o conflicto, para alcanzar sus propios objetivos.</t>
  </si>
  <si>
    <t>CPSAA1. Es consciente de las propias emociones, ideas y comportamientos personales y emplea estrategias para gestionarlas en situaciones de tensión o conflicto, adaptándose a los cambios y armonizándolos para alcanzar sus propios objetivos.</t>
  </si>
  <si>
    <t xml:space="preserve">CPSAA2. Conoce los riesgos más relevantes y los principales activos para la salud, adopta estilos de vida saludables para su bienestar físico y mental, y detecta y busca apoyo ante situaciones violentas o discriminatorias. </t>
  </si>
  <si>
    <t>CPSAA2. Conoce los riesgos más relevantes y los principales activos para la salud, y detecta estilos de vida saludables.</t>
  </si>
  <si>
    <t>CPSAA2. Conoce los riesgos más relevantes y los principales activos para la salud, adopta estilos de vida saludables para su bienestar físico y mental.</t>
  </si>
  <si>
    <t>CPSAA2. Conoce los riesgos más relevantes y los principales activos para la salud, adopta estilos de vida saludables para su bienestar físico y mental, y detecta y busca apoyo ante situaciones violentas o discriminatorias.</t>
  </si>
  <si>
    <t xml:space="preserve">CPSAA3. Reconoce y respeta las emociones y experiencias de las demás personas, participa activamente en el trabajo en grupo, asume las responsabilidades individuales asignadas y emplea estrategias cooperativas dirigidas a la consecución de objetivos compartidos. </t>
  </si>
  <si>
    <t>CPSAA3. Reconoce y respeta las emociones de las demás personas, participa activamente en el trabajo en grupo.</t>
  </si>
  <si>
    <t>CPSAA3. Reconoce y respeta las emociones y experiencias de las demás personas, participa activamente en el trabajo en grupo, asume las responsabilidades individuales asignadas y conoce estrategias cooperativas.</t>
  </si>
  <si>
    <t>CPSAA3. Reconoce y respeta las emociones y experiencias de las demás personas, participa activamente en el trabajo en grupo, asume las responsabilidades individuales asignadas y emplea estrategias cooperativas dirigidas a la consecución de objetivos compartidos.</t>
  </si>
  <si>
    <t xml:space="preserve">CPSAA4. Reconoce el valor del esfuerzo y la dedicación personal para la mejora de su aprendizaje y adopta posturas críticas cuando se producen procesos de reflexión guiados. </t>
  </si>
  <si>
    <t xml:space="preserve">CPSAA4. Reconoce el valor del esfuerzo y la dedicación personal en su proceso de aprendizaje. </t>
  </si>
  <si>
    <t>CPSAA4. Reconoce el valor del esfuerzo y la dedicación personal para la mejora de su aprendizaje y realiza pequeñas críticas sencillas mediante procesos de reflexión guiados.</t>
  </si>
  <si>
    <t xml:space="preserve">CPSAA5. Planea objetivos a corto plazo, utiliza estrategias de aprendizaje autorregulado y participa en procesos de auto y coevaluación, reconociendo sus limitaciones y sabiendo buscar ayuda en el proceso de construcción del conocimiento. </t>
  </si>
  <si>
    <t>CPSAA5-1. Marca y revisa los tiempos, las metas y la secuenciación de las tareas en el diseño de sus planificaciones.</t>
  </si>
  <si>
    <t xml:space="preserve">CPSAA5. Planea con ayuda objetivos a corto plazo, utiliza estrategias de aprendizaje heterorregulado y participa en procesos de evaluación externa. </t>
  </si>
  <si>
    <t>CPSAA5-3. Planifica un proceso desde la primera fase de ideación hasta la elaboración final, empleando destrezas como comparar y contrastar, analizar causas y efectos, perseverando en la búsqueda de soluciones y aplicando diversas estrategias cuando encuentra obstáculos.</t>
  </si>
  <si>
    <t>CPSAA5. Planea objetivos a corto plazo, utiliza estrategias de aprendizaje autorregulado y participa en procesos de autoevaluación, reconociendo sus limitaciones y sabiendo buscar ayuda.</t>
  </si>
  <si>
    <t>Competencia ciudadana</t>
  </si>
  <si>
    <t xml:space="preserve">CC1. Entiende los hechos históricos y sociales más relevantes relativos a su propia identidad y cultura, reflexiona sobre las normas de convivencia, y las aplica de manera constructiva, dialogante e inclusiva en cualquier contexto. </t>
  </si>
  <si>
    <t xml:space="preserve">CC1. Entiende los hechos históricos y sociales más relevantes y entiende las normas de convivencia. </t>
  </si>
  <si>
    <t xml:space="preserve">CC1. Entiende los hechos históricos y sociales más relevantes relativos a su propia identidad y cultura, entiende las normas de convivencia y las aplica en cualquier contexto. </t>
  </si>
  <si>
    <t xml:space="preserve">CC2. Participa en actividades comunitarias, en la toma de decisiones y en la resolución de los conflictos de forma dialogada y respetuosa con los procedimientos democráticos, los principios y valores de la Unión Europea y la Constitución española, los derechos humanos y de la infancia, el valor de la diversidad, y el logro de la igualdad de género, la cohesión social y los Objetivos de Desarrollo Sostenible. </t>
  </si>
  <si>
    <t>CC2-1. Respeta y asume fundadamente, identificando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</si>
  <si>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CC2-2. Respeta y asume fundadamente, comprendiendo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</si>
  <si>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CC2-3. Respeta y asume fundadamente, aplicando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</si>
  <si>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 xml:space="preserve">CC2. Participa en actividades comunitarias de forma dialogada y respetuosa con los procedimientos democráticos, los principios y valores de la Unión Europea y la Constitución española, los derechos humanos y de la infancia, el valor de la diversidad, y el logro de la igualdad de género, la cohesión social y los Objetivos de Desarrollo Sostenible. </t>
  </si>
  <si>
    <t xml:space="preserve">CC3. Reflexiona y dialoga sobre valores y problemas éticos de actualidad, comprendiendo la necesidad de respetar diferentes culturas y creencias, de cuidar el entorno, de rechazar prejuicios y estereotipos, y de oponerse a cualquier forma de discriminación y violencia. </t>
  </si>
  <si>
    <t>CC3. Dialoga sobre problemas éticos de actualidad, comprendiendo la necesidad de respetar diferentes culturas y creencias, de cuidar el entorno, de rechazar prejuicios y estereotipos.</t>
  </si>
  <si>
    <t>CC4. Comprende las relaciones sistémicas entre las acciones humanas y el entorno y se inicia en la adopción de estilos de vida sostenibles, para contribuir a la conservación de la biodiversidad desde una perspectiva tanto local como global.</t>
  </si>
  <si>
    <t>CC4. Comprende las relaciones entre las acciones humanas y el entorno.</t>
  </si>
  <si>
    <t>CC4. Comprende las relaciones sistémicas entre las acciones humanas y el entorno y se inicia en la adopción de estilos de vida sostenibles.</t>
  </si>
  <si>
    <t>Competencia emprendedora</t>
  </si>
  <si>
    <t>CE1. Reconoce necesidades y retos que afrontar y elabora ideas originales, utilizando destrezas creativas y tomando conciencia de las consecuencias y efectos que las ideas pudieran generar en el entono, para proponer soluciones valiosas que respondan a las necesidades detectadas.</t>
  </si>
  <si>
    <t>CE1. Muestra interés y conoce algunas de las necesidades y retos. Imagina ideas  y sopesa algunas de las consecuencias y efectos que éstas pudieran generar en el entono como solución a las necesidades detectadas.</t>
  </si>
  <si>
    <t>CE1. Conoce algunas necesidades y retos, y propone ideas utilizando destrezas creativas. Sopesa algunas de las consecuencias y efectos que las ideas pudieran generar en el entono, para en un futuro proponer soluciones valiosas que respondan a las necesidades detectadas.</t>
  </si>
  <si>
    <t>CE2. Identifica fortalezas y debilidades propias utilizando estrategias de autoconocimiento y se inicia en el conocimiento de elementos económicos y financieros básicos, aplicándolos a situaciones y problemas de la vida cotidiana, para detectar aquellos recursos que puedan llevar las ideas originales y valiosas a la acción.</t>
  </si>
  <si>
    <t>Muestra interés en conocer alguna de las fortalezas y debilidades propias, escuchando, apoyando y respetando la de los compañeros. Imagina problemas o situaciones de la vida cotidiana que pudieran requerir de soluciones innovadoras.</t>
  </si>
  <si>
    <t>CE2. Se esfuerza por detectar y reconoce alguna de las fortalezas y debilidades propias. Se inicia en el conocimiento de elementos económicos y financieros muy básicos. Identifica problemas o situaciones de la vida cotidiana que pudieran requerir de soluciones innovadoras.</t>
  </si>
  <si>
    <t>CE3. Crea ideas y soluciones originales, planifica tareas, coopera con otros en equipo, valorando el proceso realizado y el resultado obtenido, para llevar a cabo una iniciativa emprendedora, considerando la experiencia como una oportunidad para aprender.</t>
  </si>
  <si>
    <t>CE3. Se inicia en el conocimiento y valoración de los procesos implicados en la creación de ideas y soluciones originales, valorando la planificación de tareas, la cooperación con otros en equipo y  la propia experiencia como una oportunidad para aprender.</t>
  </si>
  <si>
    <t>CE3. Comprende, organiza y valora los procesos implicados en la creación de ideas y soluciones originales, valorando la planificación de tareas así como la cooperación con otros en equipo y  la propia experiencia como una oportunidad para aprender.</t>
  </si>
  <si>
    <t>Competencia en conciencia y expresión culturales</t>
  </si>
  <si>
    <t>CCEC1. Reconoce y aprecia los aspectos fundamentales del patrimonio cultural y artístico, comprendiendo las diferencias entre distintas culturas y la necesidad de respetarlas.</t>
  </si>
  <si>
    <t xml:space="preserve">CCEC1. Se inicia en el conocimiento, apreciación y respeto hacia el patrimonio cultural y artístico, apreciando sus diferencias  como fuente de enriquecimiento. </t>
  </si>
  <si>
    <t xml:space="preserve">CCEC1. Conoce, aprecia y respeta el patrimonio cultural y artístico, apreciando sus diferencias  como fuente de enriquecimiento. </t>
  </si>
  <si>
    <t>CCEC2. Reconoce y se interesa por las especificidades e intencionalidades de las manifestaciones artísticas y culturales más destacadas del patrimonio, identificando los medios y soportes, así como los lenguajes y elementos técnicos que las caracterizan.</t>
  </si>
  <si>
    <t>CCEC2. Se interesa por las manifestaciones artísticas y culturales más destacadas del patrimonio.</t>
  </si>
  <si>
    <t>CCEC2. Reconoce y se interesa por las manifestaciones artísticas y culturales más destacadas del patrimonio, por sus lenguajes y elementos característicos.</t>
  </si>
  <si>
    <t>CCEC3. Expresa ideas, opiniones, sentimientos y emociones de forma creativa y con una actitud abierta e inclusiva, empleando distintos lenguajes artísticos y culturales, integrando su propio cuerpo, interactuando con el entorno y desarrollando sus capacidades afectivas.</t>
  </si>
  <si>
    <t>CCEC3. Muestra una actitud abierta e inclusiva hacia las distintas ideas y emociones, empleando algunos lenguajes artísticos  sencillos para representarlas, desarrollando así sus capacidades afectivas progresivamente.</t>
  </si>
  <si>
    <t>CCEC3. Muestra una actitud abierta e inclusiva hacia las distintas ideas y emociones, empleando un mayor rango de lenguajes artísticos y culturales para representarlas desarrollando así sus capacidades afectivas progresivamente.</t>
  </si>
  <si>
    <t>CCEC4. Experimenta de forma creativa con diferentes medios y soportes, y diversas técnicas plásticas, visuales, audiovisuales, sonoras o corporales, para elaborar propuestas artísticas y culturales.</t>
  </si>
  <si>
    <t>CCEC4. Experimenta de forma creativa con algunos medios, soportes, técnicas plásticas y corporales para elaborar propuestas artísticas y culturales.</t>
  </si>
  <si>
    <t>CCEC4. Experimenta de forma creativa con un mayor. número de medios, soportes y  técnicas plásticas, audiovisuales y corporales; para elaborar propuestas artísticas y culturales.</t>
  </si>
  <si>
    <t>Cod.</t>
  </si>
  <si>
    <t>Competencia específica</t>
  </si>
  <si>
    <t>Descriptores operativos</t>
  </si>
  <si>
    <t>Ponderación</t>
  </si>
  <si>
    <t>Descubrir propuestas artísticas de diferentes géneros, estilos, épocas y culturas, a través de la recepción activa, para desarrollar la curiosidad y el respeto por la diversidad</t>
  </si>
  <si>
    <t>STEM1, STEM2, STEM4, CD2, CPSAA5, CE1, CE3, CCEC4.</t>
  </si>
  <si>
    <t xml:space="preserve"> Investigar sobre manifestaciones culturales y artísticas y sus contextos, empleando diversos canales, medios y técnicas, para disfrutar de ellas, entender su valor y empezar a desarrollar una sensibilidad artística propia</t>
  </si>
  <si>
    <t>STEM1, STEM2, CPSAA4, CPSAA5, CE3.</t>
  </si>
  <si>
    <t>Expresar y comunicar de manera creativa ideas, sentimientos y emociones, experimentando con las posibilidades del sonido, la imagen, el cuerpo y los medios digitales, para producir obras propias</t>
  </si>
  <si>
    <t>CCL1, STEM1, STEM2, CD1, CD3, CD5, CE3.</t>
  </si>
  <si>
    <t xml:space="preserve">Participar del diseño, la elaboración y la difusión de producciones culturales y artísticas individuales o colectivas, poniendo en valor el proceso y asumiendo diferentes funciones en la consecución de un resultado final, para desarrollar la creatividad, la noción de autoría y el sentido de pertenencia. </t>
  </si>
  <si>
    <t>STEM1, STEM2, STEM3, CD1, CD3, CD5, CE3.</t>
  </si>
  <si>
    <t>Cod. Criterio</t>
  </si>
  <si>
    <t>Cod. Comp</t>
  </si>
  <si>
    <t>Criterios de evaluación según 
Decreto 66/2022</t>
  </si>
  <si>
    <t>Ponderación total</t>
  </si>
  <si>
    <t>01.01</t>
  </si>
  <si>
    <t>Reconocer propuestas artísticas básicas de diferentes géneros, estilos, épocas y culturas, a través de la recepción activa y mostrando curiosidad y respeto por las mismas.</t>
  </si>
  <si>
    <t>01.02</t>
  </si>
  <si>
    <t>Describir manifestaciones culturales y artísticas, explorando sus características con actitud abierta, interés y respeto, estableciendo relaciones básicas entre ellas.</t>
  </si>
  <si>
    <t>02.01</t>
  </si>
  <si>
    <t xml:space="preserve">Seleccionar y aplicar estrategias para la búsqueda guiada de información sobre manifestaciones culturales y artísticas, a través de canales y medios de acceso sencillos, tanto de forma individual como colaborativa. </t>
  </si>
  <si>
    <t>02.02</t>
  </si>
  <si>
    <t>Distinguir elementos característicos básicos de manifestaciones culturales y artísticas que forman parte del patrimonio de Cantabria y de otros entornos, indicando los canales, medios y técnicas utilizados, analizando sus diferencias y similitudes y reflexionando sobre las sensaciones producidas, con actitud de interés y respeto.</t>
  </si>
  <si>
    <t>03.01</t>
  </si>
  <si>
    <t>Producir obras propias básicas, utilizando las posibilidades expresivas del cuerpo, el sonido, la imagen y los medios digitales básicos, y mostrando confianza en las capacidades propias.</t>
  </si>
  <si>
    <t>03.02</t>
  </si>
  <si>
    <t xml:space="preserve">Expresar con creatividad ideas, sentimientos y emociones a través de manifestaciones artísticas básicas, experimentando con los diferentes lenguajes e instrumentos a su alcance. </t>
  </si>
  <si>
    <t>04.01</t>
  </si>
  <si>
    <t>Participar de manera guiada en el diseño de producciones culturales y artísticas, trabajando de forma colaborativa en la consecución de un resultado final planificado y asumiendo diferentes funciones, desde la igualdad y el respeto a la diversidad.</t>
  </si>
  <si>
    <t>04.02</t>
  </si>
  <si>
    <t>Participar en el proceso colaborativo de producciones culturales y artísticas, de forma creativa y respetuosa, utilizando elementos básicos de diferentes lenguajes y técnicas artísticas.</t>
  </si>
  <si>
    <t>04.03</t>
  </si>
  <si>
    <t>Compartir los proyectos creativos, empleando estrategias comunicativas básicas, explicando el proceso y el resultado final obtenido, y respetando y valorando las experiencias propias y las de los demás.</t>
  </si>
  <si>
    <t>Cod.Logro</t>
  </si>
  <si>
    <t>Criterio / Subcriterio</t>
  </si>
  <si>
    <t>Cod-Subcrt</t>
  </si>
  <si>
    <t>Ponderación parcial</t>
  </si>
  <si>
    <t>Ponderación global</t>
  </si>
  <si>
    <t>Comprobar si esta</t>
  </si>
  <si>
    <t>01.01.01</t>
  </si>
  <si>
    <t>Reconoce propuestas básicas de distintos géneros, estilos. Épocas y culturas.</t>
  </si>
  <si>
    <t>01.01.02</t>
  </si>
  <si>
    <t>Hace uso de la recepción activa</t>
  </si>
  <si>
    <t>01.01.03</t>
  </si>
  <si>
    <t>Muestra curiosidad y respeto por las propuestas</t>
  </si>
  <si>
    <t>Describe manifestaciones culturales y artísticas</t>
  </si>
  <si>
    <t>Muestra una actitud abierta, interés y respeto</t>
  </si>
  <si>
    <t>Establece relaiones básicas entre ellas</t>
  </si>
  <si>
    <t>Selecciona y aplica estrategias para buscar información de forma individual</t>
  </si>
  <si>
    <t>Selecciona y aplica estrategias para buscar información de forma colectiva</t>
  </si>
  <si>
    <t>Distingue elementos característicos básicos de manifestaciones culturales y artísticas del patrimonio de Cantabria y otros entornos</t>
  </si>
  <si>
    <t>Indica los canales, medios y técnicas utilizados</t>
  </si>
  <si>
    <t>02. 02. 03</t>
  </si>
  <si>
    <t>Reflexiona sobre las sensaciones con interés y  respeto</t>
  </si>
  <si>
    <t>Analiza diferencias y similutudes</t>
  </si>
  <si>
    <t>Produce obras básicas usando las posibilidades expresivas del cuerpo</t>
  </si>
  <si>
    <t>Produce obras básicas usando las posibilidades expresivas del sonido</t>
  </si>
  <si>
    <t>Expresar con creatividad ideas, sentimientos y emociones a través de manifestaciones artísticas básicas, experimentando con los diferentes lenguajes e instrumentos a su alcance.</t>
  </si>
  <si>
    <t>Expresa ideas, sentimientos y emociones a través de manifestaciones artísticas básicas</t>
  </si>
  <si>
    <t>Experimenta ideas y sentiminetos con distintos distintos lenguajes e instrumentos</t>
  </si>
  <si>
    <t>Muestra creatividad en sus expresiones creativas</t>
  </si>
  <si>
    <t>Participar de manera guiada en el diseño de producciones culturales y artísticas, trabajando de forma colaborativa en la consecución de un resultado final planificado y asumiendo diferentes funciones, desde la igualdad y el respeto a la diversidad</t>
  </si>
  <si>
    <t>Participa de forma guiada en el diseño de producciones artísticas</t>
  </si>
  <si>
    <t>Trabaja de forma colaborativa planificando y asumiendo distintas funciones</t>
  </si>
  <si>
    <t>Trabaja desde la igualdad de género y respeto por la diversidad</t>
  </si>
  <si>
    <t>Colabora en producciones culturales y artísticas</t>
  </si>
  <si>
    <t>Muestra respeto y  creatividad en su participación</t>
  </si>
  <si>
    <t>Utiliza elementos básicos de diferentes lenguajes y técnicas artísticas</t>
  </si>
  <si>
    <t>Explica el proceso y resultado de un proyecto creativo</t>
  </si>
  <si>
    <t>Utiliza estrategias comunicativas básicas en sus explicaciones</t>
  </si>
  <si>
    <t>Respeta y valora sus esperiencias y las de los demás</t>
  </si>
  <si>
    <t>Saberes básicos según Decreto 66/2022</t>
  </si>
  <si>
    <t>Nivel1</t>
  </si>
  <si>
    <t>Nivel2</t>
  </si>
  <si>
    <t>Verificación Impartido</t>
  </si>
  <si>
    <t>A. Recepción y análisis.</t>
  </si>
  <si>
    <t>1. Propuestas artísticas de diferentes corrientes estéticas, procedencias y épocas producidas por creadores y creadoras de Cantabria y de otras procedencias.</t>
  </si>
  <si>
    <t>2. Estrategias de recepción activa.</t>
  </si>
  <si>
    <t>3. Normas comunes de comportamiento y actitud positiva en la recepción de propuestas artísticas en diferentes espacios. El silencio como elemento y condición indispensable para el mantenimiento de la atención durante la recepción.</t>
  </si>
  <si>
    <t>4. Vocabulario específico de uso común en las artes plásticas y visuales, las artes audiovisuales, la música y las artes escénicas y performativas.</t>
  </si>
  <si>
    <t>5. Recursos digitales de uso común para las artes plásticas y visuales, las artes audiovisuales, la música y las artes escénicas y performativas.</t>
  </si>
  <si>
    <t>6. Estrategias básicas de análisis de propuestas artísticas desde una perspectiva de género.</t>
  </si>
  <si>
    <t>B. Creación e interpretación</t>
  </si>
  <si>
    <t xml:space="preserve">7.Fases del proceso creativo: planificación, interpretación y experimentación. </t>
  </si>
  <si>
    <t>8.Profesiones vinculadas con las artes plásticas y visuales, las artes audiovisuales, la música y las artes escénicas y performativas.</t>
  </si>
  <si>
    <t>9. Interés y valoración tanto por el proceso como por el producto final en producciones plásticas, visuales, audiovisuales, musicales, escénicas y performativas.</t>
  </si>
  <si>
    <t>D. Música y artes escénicas y performativas</t>
  </si>
  <si>
    <t>22. El sonido y sus cualidades: identificación visual y auditiva y representación elemental de diversidad de sonidos y estructuras rítmico-melódicas a través de diferentes grafías.</t>
  </si>
  <si>
    <t>23. La voz y los instrumentos musicales. Agrupaciones y familias. Identificación visual y auditiva. Objetos sonoros. Cotidiáfonos.</t>
  </si>
  <si>
    <t>24. El carácter, el tempo y el compás.</t>
  </si>
  <si>
    <t>25. Práctica instrumental, vocal y corporal: experimentación, exploración creativa, interpretación e improvisación a partir de sus posibilidades sonoras y expresivas.</t>
  </si>
  <si>
    <t>26. Construcción guiada de instrumentos.</t>
  </si>
  <si>
    <t>27. Lenguajes musicales: aplicación de sus conceptos básicos en la interpretación y en la improvisación de propuestas musicales vocales e instrumentales. El silencio como elemento fundamental de la música.</t>
  </si>
  <si>
    <t>28. Aplicaciones informáticas básicas de grabación y edición de audio: utilización en la audición y conocimiento de obras diversas.</t>
  </si>
  <si>
    <t>29. El cuerpo y sus posibilidades motrices y creativas: interés por la experimentación y la exploración a través de ejecuciones individuales y grupales vinculadas con el movimiento, la danza, la dramatización y la representación teatral como medios de expresión y diversión</t>
  </si>
  <si>
    <t>30. Técnicas dramáticas y dancísticas de uso común. Lenguajes expresivos básicos. Actos performativos elementales. Improvisación guiada.</t>
  </si>
  <si>
    <t>31. Capacidades expresivas y creativas de uso común de la expresión corporal y dramática.</t>
  </si>
  <si>
    <t>32. Elementos básicos de la representación escénica: roles, materiales y espacios.</t>
  </si>
  <si>
    <t>UP</t>
  </si>
  <si>
    <t>Nombre</t>
  </si>
  <si>
    <t>Inicio</t>
  </si>
  <si>
    <t>Fin</t>
  </si>
  <si>
    <t>Metodologías</t>
  </si>
  <si>
    <t>Contribución  a objetivos del centro</t>
  </si>
  <si>
    <t>Saberes básicos</t>
  </si>
  <si>
    <t>Subcriterio</t>
  </si>
  <si>
    <t>Instrumetro evaluación</t>
  </si>
  <si>
    <t>Anotaciones</t>
  </si>
  <si>
    <t>TERM 1</t>
  </si>
  <si>
    <t>Septiembre</t>
  </si>
  <si>
    <t>Diciembre</t>
  </si>
  <si>
    <t xml:space="preserve"> </t>
  </si>
  <si>
    <t>Magistral</t>
  </si>
  <si>
    <t>Educación Responsable</t>
  </si>
  <si>
    <t>01.01.01Reconoce propuestas básicas de distintos géneros, estilos. Épocas y culturas.</t>
  </si>
  <si>
    <t>Prueba escrita</t>
  </si>
  <si>
    <t>Aprendizaje Cooperativo</t>
  </si>
  <si>
    <t>Educación Emocional</t>
  </si>
  <si>
    <t>01.01.02Hace uso de la recepción activa</t>
  </si>
  <si>
    <t>Gamificación</t>
  </si>
  <si>
    <t>Convivencia</t>
  </si>
  <si>
    <t>01.01.03Muestra curiosidad y respeto por las propuestas</t>
  </si>
  <si>
    <t>Otra</t>
  </si>
  <si>
    <t>Interculturalidad</t>
  </si>
  <si>
    <t>01.02.01Describe manifestaciones culturales y artísticas</t>
  </si>
  <si>
    <t>01.02.02Muestra una actitud abierta, interés y respeto</t>
  </si>
  <si>
    <t>01.02.03Establece relaiones básicas entre ellas</t>
  </si>
  <si>
    <t>Prueba práctica</t>
  </si>
  <si>
    <t>02.01.01Selecciona y aplica estrategias para buscar información de forma individual</t>
  </si>
  <si>
    <t>02.01.02Selecciona y aplica estrategias para buscar información de forma colectiva</t>
  </si>
  <si>
    <t>02.02.01Distingue elementos característicos básicos de manifestaciones culturales y artísticas del patrimonio de Cantabria y otros entornos</t>
  </si>
  <si>
    <t>02.02.02Indica los canales, medios y técnicas utilizados</t>
  </si>
  <si>
    <t>02.02.03Analiza diferencias y similutudes</t>
  </si>
  <si>
    <t>03.01.01Produce obras básicas usando las posibilidades expresivas del cuerpo</t>
  </si>
  <si>
    <t>Presentación</t>
  </si>
  <si>
    <t>03.01.02Produce obras básicas usando las posibilidades expresivas del sonido</t>
  </si>
  <si>
    <t>03.01.03Muestra confianza en las capacidades propias</t>
  </si>
  <si>
    <t>03.01.04Produce obras básicas usando las posibilidades expresivas de la imagen y medios digitales básicos</t>
  </si>
  <si>
    <t>03.02.01Expresa ideas, sentimientos y emociones a través de manifestaciones artísticas básicas</t>
  </si>
  <si>
    <t>03.02.02Experimenta ideas y sentiminetos con distintos distintos lenguajes e instrumentos</t>
  </si>
  <si>
    <t>03.02.03Muestra creatividad en sus expresiones creativas</t>
  </si>
  <si>
    <t>04.03.01Explica el proceso y resultado de un proyecto creativo</t>
  </si>
  <si>
    <t>04.03.02Utiliza estrategias comunicativas básicas en sus explicaciones</t>
  </si>
  <si>
    <t>04.03.03Respeta y valora sus esperiencias y las de los demás</t>
  </si>
  <si>
    <t>Term 2</t>
  </si>
  <si>
    <t>Enero</t>
  </si>
  <si>
    <t>Marzo</t>
  </si>
  <si>
    <t>Term 3</t>
  </si>
  <si>
    <t>Abril</t>
  </si>
  <si>
    <t>Junio</t>
  </si>
  <si>
    <t>SA</t>
  </si>
  <si>
    <t>Duración</t>
  </si>
  <si>
    <t>Temp.</t>
  </si>
  <si>
    <t>Vinculación con otras asignaturas o UP</t>
  </si>
  <si>
    <t>Recursos específicos</t>
  </si>
  <si>
    <t>Indicador de logro evaluable</t>
  </si>
  <si>
    <t>Observaciones</t>
  </si>
  <si>
    <t>Situación 1 "Christmas Fest"</t>
  </si>
  <si>
    <t>1 semana</t>
  </si>
  <si>
    <t>UP1</t>
  </si>
  <si>
    <t>10. Cultura visual. La imagen en el mundo actual: técnicas y estrategias básicas de lectura e interpretación.</t>
  </si>
  <si>
    <t>11. Elementos configurativos básicos del lenguaje visual y sus posibilidades expresivas: punto, línea, plano, textura, color.</t>
  </si>
  <si>
    <t>12. Materiales, instrumentos, soportes y técnicas de uso común utilizados en la expresión plástica y visual.</t>
  </si>
  <si>
    <t>13. Medios, soportes y materiales de expresión plástica y visual. Técnicas bidimensionales y tridimensionales en dibujos y modelados sencillos.</t>
  </si>
  <si>
    <t>14. Técnicas, materiales y recursos informáticos y tecnológicos básicos: su aplicación para la captura y manipulación de producciones plásticas y visuales..</t>
  </si>
  <si>
    <t>15. Registro y edición básica de elementos audiovisuales: conceptos, tecnologías, técnicas y recursos elementales y de manejo sencillo.</t>
  </si>
  <si>
    <t>16. - Estrategias y técnicas de uso común de composición de historias audiovisuales.</t>
  </si>
  <si>
    <t>17. El cine como forma de narración.</t>
  </si>
  <si>
    <t>18. Géneros y soportes básicos de producciones audiovisuales.</t>
  </si>
  <si>
    <t>19. Iniciación en la realización de producciones multimodales con diversas herramientas.</t>
  </si>
  <si>
    <t>20. Características elementales del lenguaje audiovisual multimodal.</t>
  </si>
  <si>
    <t>21.Aproximación a las herramientas y las técnicas básicas de animación.</t>
  </si>
  <si>
    <t>Situación 2 "Carnival Parade"</t>
  </si>
  <si>
    <t>UP2</t>
  </si>
  <si>
    <t>Situación 3 "Summer is here"</t>
  </si>
  <si>
    <t>1 sesión</t>
  </si>
  <si>
    <t>UP3</t>
  </si>
  <si>
    <t>Materiales y recursos didácticos:</t>
  </si>
  <si>
    <t>Digital</t>
  </si>
  <si>
    <t>Finalidad</t>
  </si>
  <si>
    <t>Temporalización</t>
  </si>
  <si>
    <t>1. Plataforma digital Cifra</t>
  </si>
  <si>
    <t>Sí</t>
  </si>
  <si>
    <t>Comunicación</t>
  </si>
  <si>
    <t>Todo el curso</t>
  </si>
  <si>
    <t>2. Correo electrónico</t>
  </si>
  <si>
    <t xml:space="preserve">3. Libro digital del profesor </t>
  </si>
  <si>
    <t>Apoyo al desarrollo de contenidos</t>
  </si>
  <si>
    <t>Contiene juegos interactivos, audios y musicogramas</t>
  </si>
  <si>
    <t>4. Libro del alumno</t>
  </si>
  <si>
    <t>No</t>
  </si>
  <si>
    <t>5.Material de papelería</t>
  </si>
  <si>
    <t>Manipulativa/ Expresiva</t>
  </si>
  <si>
    <t>6. Vídeos</t>
  </si>
  <si>
    <t>Procedimiento Evaluación</t>
  </si>
  <si>
    <t>La evaluación se basará en una rúbrica que incluya los subcriterios. 
La valoración del grado de consecución de cada uno de los subcriterios se realizará según la siguiente tabla. En algún caso señalado, donde resulte compleja una evaluación no numérica, podrá trabajarse con calificaciones cuantitativas y realizar una equivalencia número-porcentaje.
Para la obtención de una calificación definitiva se tendrán en cuenta el grado de adquisición de las competencias siguiendo la ponderación de estas, de los criterios y de los subcriterios. Este procedimiento es válido para unidades de programación, evaluaciones parciales y evaluación final. En cada caso se tendrán en cuenta únicamente los subcriterios valorados hasta ese momento.</t>
  </si>
  <si>
    <t>Valoración de indicadores de subcriterio</t>
  </si>
  <si>
    <t>No iniciado (0%):</t>
  </si>
  <si>
    <t>No desarrolla el subcriterio</t>
  </si>
  <si>
    <t>En proceso (50%):</t>
  </si>
  <si>
    <t>Alcanza el subcriterio parcialmente o en alguna situación concreta</t>
  </si>
  <si>
    <t>Conseguido (100%):</t>
  </si>
  <si>
    <t>Cumple el subcriterio en la mayoría de las situaciones</t>
  </si>
  <si>
    <t>Criterios de calificación</t>
  </si>
  <si>
    <t>Insuficiente:</t>
  </si>
  <si>
    <t>Adquisición de competencias por debajo del 50%</t>
  </si>
  <si>
    <t>Suficiente:</t>
  </si>
  <si>
    <t>Adquisición de competencias mayor igual al 50% y menor al 60%</t>
  </si>
  <si>
    <t>Bien:</t>
  </si>
  <si>
    <t>Adquisición de competencias mayor igual al 60% y menor al 70%</t>
  </si>
  <si>
    <t>Notable:</t>
  </si>
  <si>
    <t>Adquisición de competencias mayor igual al 70% y menor al 90%</t>
  </si>
  <si>
    <t>Sobresaliente:</t>
  </si>
  <si>
    <t>Adquisición de competencias mayor igual al 90%</t>
  </si>
  <si>
    <t>Procedimiento alumnos con progreso no adecuado</t>
  </si>
  <si>
    <t>La evaluación tiene que tener carácter continuo por lo que no se excluirá a ningún alumno del proceso de evaluación por tener una calificación negativa en algún momento. Todos los alumnos tendrán la oportunidad, a lo largo del curso, de demostrar que han alcanzado los subcriterios, y por lo tanto las competencias específicas, que se exigen en esta asignatura. En caso de que los subcriterios no alcanzados y que no puedan ser evaluados en otra unidad de programación o situación de aprendizaje, se ofrecerá durante la tercera evaluación la oportunidad de demostrar su adquisición.
Para favorecer el progreso de estos alumnos, en el momento en que tengan un progreso no adecuado se actuará en consecuencia. A continuación aparecen medidas disponibles para resolver esta situación.</t>
  </si>
  <si>
    <t>Medidas disponibles</t>
  </si>
  <si>
    <t>1. Actividades de refuerzo</t>
  </si>
  <si>
    <t>2. Tareas evaluables</t>
  </si>
  <si>
    <t>3. Revisión de medidas de atención a la diversidad</t>
  </si>
  <si>
    <t>Necesidades específicas de apoyo educativo</t>
  </si>
  <si>
    <t>Dificultades en el proceso de lecto-escritura</t>
  </si>
  <si>
    <t xml:space="preserve">Simplificación de textos escritos, flexibilización de tiempo, presentación de información de diferentes modos, ubicación en el aula cercana al profesor. </t>
  </si>
  <si>
    <t>Dificultades en la comprensión oral y escrita</t>
  </si>
  <si>
    <t xml:space="preserve">Simplificación de textos orales y escritos, flexibilización de tiempo, presentación de información de diferentes modos, ubicación en el aula cercana al profesor. </t>
  </si>
  <si>
    <t>Dificultades de aprendizaje en diferentes áreas derivados de probemas neurologícos</t>
  </si>
  <si>
    <t xml:space="preserve">Simplificación de textos orales y escritos, flexibilización de tiempo, presentación de información de diferentes modos, ubicación en el aula cercana al profesor, estrategias para la concentración y la atención. </t>
  </si>
  <si>
    <t>Instrumentos eval</t>
  </si>
  <si>
    <t>Prueba oral</t>
  </si>
  <si>
    <t>ABP</t>
  </si>
  <si>
    <t>Observación</t>
  </si>
  <si>
    <t>Flipped Classroom</t>
  </si>
  <si>
    <t>Trabajo equipo</t>
  </si>
  <si>
    <t>Trabajo individual</t>
  </si>
  <si>
    <t>Aprendizaje basado en problemas</t>
  </si>
  <si>
    <t>Design Thinking</t>
  </si>
  <si>
    <t>Autoevaluación</t>
  </si>
  <si>
    <t>Aprendizaje Basado en Competencias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</si>
</sst>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
    <numFmt numFmtId="166" formatCode="0.000%"/>
  </numFmts>
  <fonts count="15">
    <font>
      <sz val="11"/>
      <color theme="1"/>
      <name val="Calibri"/>
      <family val="2"/>
      <scheme val="minor"/>
    </font>
    <font>
      <sz val="14"/>
      <color theme="1"/>
      <name val="Calibri"/>
      <family val="2"/>
      <scheme val="minor"/>
    </font>
    <font>
      <b/>
      <sz val="11"/>
      <color theme="0"/>
      <name val="Calibri"/>
      <family val="2"/>
      <scheme val="minor"/>
    </font>
    <font>
      <b/>
      <sz val="11"/>
      <color theme="1"/>
      <name val="Calibri"/>
      <family val="2"/>
      <scheme val="minor"/>
    </font>
    <font>
      <sz val="11"/>
      <color theme="1"/>
      <name val="Calibri"/>
      <family val="2"/>
      <scheme val="minor"/>
    </font>
    <font>
      <sz val="11"/>
      <name val="Calibri"/>
      <family val="2"/>
      <scheme val="minor"/>
    </font>
    <font>
      <sz val="11"/>
      <color rgb="FF000000"/>
      <name val="Calibri"/>
      <family val="2"/>
      <charset val="1"/>
    </font>
    <font>
      <sz val="11"/>
      <color rgb="FF444444"/>
      <name val="Calibri"/>
      <family val="2"/>
      <charset val="1"/>
    </font>
    <font>
      <sz val="11"/>
      <color theme="1"/>
      <name val="Calibri"/>
      <family val="2"/>
      <charset val="1"/>
    </font>
    <font>
      <sz val="8"/>
      <name val="Calibri"/>
      <family val="2"/>
      <scheme val="minor"/>
    </font>
    <font>
      <sz val="11"/>
      <color rgb="FF000000"/>
      <name val="Calibri"/>
      <family val="2"/>
      <scheme val="minor"/>
    </font>
    <font>
      <b/>
      <i/>
      <sz val="11"/>
      <color theme="1"/>
      <name val="Calibri"/>
      <family val="2"/>
      <scheme val="minor"/>
    </font>
    <font>
      <i/>
      <sz val="11"/>
      <color theme="1"/>
      <name val="Calibri"/>
      <family val="2"/>
      <scheme val="minor"/>
    </font>
    <font>
      <sz val="11"/>
      <color rgb="FF000000"/>
      <name val="Calibri"/>
      <family val="2"/>
    </font>
    <font>
      <u/>
      <sz val="11"/>
      <color theme="1"/>
      <name val="Calibri"/>
      <family val="2"/>
      <scheme val="minor"/>
    </font>
  </fonts>
  <fills count="11">
    <fill>
      <patternFill patternType="none"/>
    </fill>
    <fill>
      <patternFill patternType="gray125"/>
    </fill>
    <fill>
      <patternFill patternType="solid">
        <fgColor theme="4"/>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
      <patternFill patternType="solid">
        <fgColor rgb="FFD9D9D9"/>
        <bgColor indexed="64"/>
      </patternFill>
    </fill>
    <fill>
      <patternFill patternType="solid">
        <fgColor rgb="FFD9D9D9"/>
        <bgColor rgb="FF000000"/>
      </patternFill>
    </fill>
    <fill>
      <patternFill patternType="solid">
        <fgColor rgb="FFFFFF00"/>
        <bgColor indexed="64"/>
      </patternFill>
    </fill>
    <fill>
      <patternFill patternType="solid">
        <fgColor rgb="FFDBEFD3"/>
        <bgColor rgb="FFDBEFD3"/>
      </patternFill>
    </fill>
    <fill>
      <patternFill patternType="solid">
        <fgColor rgb="FFDBEFD3"/>
        <bgColor indexed="64"/>
      </patternFill>
    </fill>
  </fills>
  <borders count="26">
    <border>
      <left/>
      <right/>
      <top/>
      <bottom/>
      <diagonal/>
    </border>
    <border>
      <left/>
      <right/>
      <top/>
      <bottom style="thin">
        <color indexed="64"/>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auto="1"/>
      </left>
      <right/>
      <top style="thin">
        <color auto="1"/>
      </top>
      <bottom style="thin">
        <color auto="1"/>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style="thin">
        <color theme="4"/>
      </top>
      <bottom style="thin">
        <color theme="4"/>
      </bottom>
      <diagonal/>
    </border>
    <border>
      <left/>
      <right style="thin">
        <color theme="4"/>
      </right>
      <top/>
      <bottom style="thin">
        <color theme="4"/>
      </bottom>
      <diagonal/>
    </border>
    <border>
      <left/>
      <right/>
      <top style="thin">
        <color auto="1"/>
      </top>
      <bottom style="thin">
        <color auto="1"/>
      </bottom>
      <diagonal/>
    </border>
    <border>
      <left/>
      <right style="thin">
        <color theme="4"/>
      </right>
      <top/>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top style="thin">
        <color theme="4"/>
      </top>
      <bottom/>
      <diagonal/>
    </border>
    <border>
      <left/>
      <right/>
      <top style="thin">
        <color theme="4"/>
      </top>
      <bottom style="thin">
        <color rgb="FF549E39"/>
      </bottom>
      <diagonal/>
    </border>
    <border>
      <left style="thin">
        <color theme="4"/>
      </left>
      <right/>
      <top style="thin">
        <color theme="4"/>
      </top>
      <bottom style="thin">
        <color rgb="FF549E39"/>
      </bottom>
      <diagonal/>
    </border>
    <border>
      <left style="thin">
        <color theme="4"/>
      </left>
      <right style="thin">
        <color theme="4"/>
      </right>
      <top style="thin">
        <color theme="4"/>
      </top>
      <bottom style="thin">
        <color rgb="FF549E39"/>
      </bottom>
      <diagonal/>
    </border>
    <border>
      <left style="thin">
        <color theme="4"/>
      </left>
      <right/>
      <top/>
      <bottom/>
      <diagonal/>
    </border>
    <border>
      <left style="thin">
        <color rgb="FF93D07B"/>
      </left>
      <right/>
      <top style="thin">
        <color rgb="FF93D07B"/>
      </top>
      <bottom style="thin">
        <color rgb="FF93D07B"/>
      </bottom>
      <diagonal/>
    </border>
    <border>
      <left/>
      <right/>
      <top style="thin">
        <color rgb="FF93D07B"/>
      </top>
      <bottom style="thin">
        <color rgb="FF93D07B"/>
      </bottom>
      <diagonal/>
    </border>
  </borders>
  <cellStyleXfs count="2">
    <xf numFmtId="0" fontId="0" fillId="0" borderId="0"/>
    <xf numFmtId="9" fontId="4" fillId="0" borderId="0" applyFont="0" applyFill="0" applyBorder="0" applyAlignment="0" applyProtection="0"/>
  </cellStyleXfs>
  <cellXfs count="127">
    <xf numFmtId="0" fontId="0" fillId="0" borderId="0" xfId="0"/>
    <xf numFmtId="0" fontId="1" fillId="0" borderId="0" xfId="0" applyFont="1"/>
    <xf numFmtId="0" fontId="1" fillId="2" borderId="0" xfId="0" applyFont="1" applyFill="1"/>
    <xf numFmtId="0" fontId="0" fillId="0" borderId="0" xfId="0" applyAlignment="1">
      <alignment wrapText="1"/>
    </xf>
    <xf numFmtId="0" fontId="2" fillId="2" borderId="0" xfId="0" applyFont="1" applyFill="1"/>
    <xf numFmtId="0" fontId="0" fillId="0" borderId="0" xfId="0" applyAlignment="1">
      <alignment horizontal="left" vertical="center"/>
    </xf>
    <xf numFmtId="0" fontId="3" fillId="0" borderId="0" xfId="0" applyFont="1"/>
    <xf numFmtId="0" fontId="3" fillId="0" borderId="0" xfId="0" applyFont="1" applyAlignment="1">
      <alignment horizontal="left"/>
    </xf>
    <xf numFmtId="0" fontId="0" fillId="0" borderId="0" xfId="0" applyAlignment="1">
      <alignment horizontal="left"/>
    </xf>
    <xf numFmtId="14" fontId="0" fillId="0" borderId="0" xfId="0" applyNumberFormat="1" applyAlignment="1">
      <alignment horizontal="left"/>
    </xf>
    <xf numFmtId="0" fontId="0" fillId="0" borderId="0" xfId="0" applyAlignment="1">
      <alignment vertical="center" wrapText="1"/>
    </xf>
    <xf numFmtId="0" fontId="0" fillId="0" borderId="9" xfId="0" applyBorder="1" applyAlignment="1">
      <alignment horizontal="left" vertical="top"/>
    </xf>
    <xf numFmtId="0" fontId="0" fillId="0" borderId="5" xfId="0" applyBorder="1" applyAlignment="1">
      <alignment vertical="top"/>
    </xf>
    <xf numFmtId="0" fontId="0" fillId="0" borderId="9" xfId="0" applyBorder="1" applyAlignment="1">
      <alignment vertical="top"/>
    </xf>
    <xf numFmtId="0" fontId="0" fillId="0" borderId="0" xfId="0" applyAlignment="1">
      <alignment vertical="top" wrapText="1"/>
    </xf>
    <xf numFmtId="0" fontId="0" fillId="0" borderId="7" xfId="0" applyBorder="1" applyAlignment="1">
      <alignment horizontal="left"/>
    </xf>
    <xf numFmtId="0" fontId="0" fillId="0" borderId="8" xfId="0" applyBorder="1" applyAlignment="1">
      <alignment horizontal="left"/>
    </xf>
    <xf numFmtId="0" fontId="0" fillId="0" borderId="0" xfId="0" applyAlignment="1">
      <alignment horizontal="justify" wrapText="1"/>
    </xf>
    <xf numFmtId="0" fontId="0" fillId="0" borderId="0" xfId="0" applyAlignment="1">
      <alignment horizontal="left" vertical="top" wrapText="1"/>
    </xf>
    <xf numFmtId="0" fontId="2" fillId="2" borderId="0" xfId="0" applyFont="1" applyFill="1" applyAlignment="1">
      <alignment horizontal="center"/>
    </xf>
    <xf numFmtId="0" fontId="2" fillId="2" borderId="0" xfId="0" applyFont="1" applyFill="1" applyAlignment="1">
      <alignment horizontal="center" wrapText="1"/>
    </xf>
    <xf numFmtId="0" fontId="0" fillId="0" borderId="0" xfId="0" applyAlignment="1">
      <alignment horizontal="center" vertical="top" wrapText="1"/>
    </xf>
    <xf numFmtId="0" fontId="0" fillId="0" borderId="0" xfId="0" applyAlignment="1">
      <alignment vertical="top"/>
    </xf>
    <xf numFmtId="0" fontId="0" fillId="0" borderId="10" xfId="0" applyBorder="1" applyAlignment="1">
      <alignment vertical="center" wrapText="1"/>
    </xf>
    <xf numFmtId="0" fontId="2" fillId="2" borderId="13" xfId="0" applyFont="1" applyFill="1" applyBorder="1" applyAlignment="1">
      <alignment horizontal="center" wrapText="1"/>
    </xf>
    <xf numFmtId="0" fontId="2" fillId="2" borderId="11" xfId="0" applyFont="1" applyFill="1" applyBorder="1" applyAlignment="1">
      <alignment horizontal="center" wrapText="1"/>
    </xf>
    <xf numFmtId="0" fontId="2" fillId="0" borderId="0" xfId="0" applyFont="1" applyAlignment="1">
      <alignment horizontal="center" wrapText="1"/>
    </xf>
    <xf numFmtId="165" fontId="0" fillId="0" borderId="0" xfId="0" applyNumberFormat="1" applyAlignment="1">
      <alignment vertical="top" wrapText="1"/>
    </xf>
    <xf numFmtId="165" fontId="0" fillId="5" borderId="0" xfId="0" applyNumberFormat="1" applyFill="1" applyAlignment="1">
      <alignment vertical="top" wrapText="1"/>
    </xf>
    <xf numFmtId="0" fontId="0" fillId="5" borderId="0" xfId="0" applyFill="1" applyAlignment="1">
      <alignment horizontal="center" vertical="top" wrapText="1"/>
    </xf>
    <xf numFmtId="0" fontId="0" fillId="5" borderId="0" xfId="0" applyFill="1" applyAlignment="1">
      <alignment horizontal="left" vertical="top" wrapText="1"/>
    </xf>
    <xf numFmtId="0" fontId="5" fillId="0" borderId="0" xfId="0" applyFont="1" applyAlignment="1">
      <alignment vertical="center" wrapText="1"/>
    </xf>
    <xf numFmtId="16" fontId="5" fillId="0" borderId="0" xfId="0" applyNumberFormat="1" applyFont="1" applyAlignment="1">
      <alignment vertical="center" wrapText="1"/>
    </xf>
    <xf numFmtId="164" fontId="0" fillId="0" borderId="0" xfId="0" applyNumberFormat="1" applyAlignment="1">
      <alignment horizontal="center" vertical="center" wrapText="1"/>
    </xf>
    <xf numFmtId="0" fontId="0" fillId="0" borderId="0" xfId="0" applyAlignment="1">
      <alignment horizontal="left" vertical="center" wrapText="1"/>
    </xf>
    <xf numFmtId="0" fontId="3" fillId="0" borderId="0" xfId="0" applyFont="1" applyAlignment="1">
      <alignment vertical="center" wrapText="1"/>
    </xf>
    <xf numFmtId="164" fontId="0" fillId="0" borderId="0" xfId="0" applyNumberFormat="1" applyAlignment="1">
      <alignment horizontal="left" vertical="top" wrapText="1"/>
    </xf>
    <xf numFmtId="0" fontId="0" fillId="4" borderId="10" xfId="0" applyFill="1" applyBorder="1" applyAlignment="1">
      <alignment vertical="center" wrapText="1"/>
    </xf>
    <xf numFmtId="0" fontId="0" fillId="2" borderId="0" xfId="0" applyFill="1" applyAlignment="1">
      <alignment wrapText="1"/>
    </xf>
    <xf numFmtId="0" fontId="0" fillId="2" borderId="0" xfId="0" applyFill="1" applyAlignment="1">
      <alignment horizontal="left" vertical="top" wrapText="1"/>
    </xf>
    <xf numFmtId="0" fontId="0" fillId="0" borderId="0" xfId="0" applyAlignment="1">
      <alignment vertical="center"/>
    </xf>
    <xf numFmtId="0" fontId="0" fillId="4" borderId="12" xfId="0" applyFill="1" applyBorder="1" applyAlignment="1">
      <alignment vertical="center" wrapText="1"/>
    </xf>
    <xf numFmtId="0" fontId="0" fillId="0" borderId="12" xfId="0" applyBorder="1" applyAlignment="1">
      <alignment vertical="center" wrapText="1"/>
    </xf>
    <xf numFmtId="164" fontId="0" fillId="0" borderId="0" xfId="0" applyNumberFormat="1" applyAlignment="1">
      <alignment horizontal="left" vertical="center" wrapText="1"/>
    </xf>
    <xf numFmtId="0" fontId="0" fillId="0" borderId="0" xfId="0" applyAlignment="1">
      <alignment horizontal="center" vertical="center" wrapText="1"/>
    </xf>
    <xf numFmtId="0" fontId="0" fillId="2" borderId="0" xfId="0" applyFill="1"/>
    <xf numFmtId="0" fontId="0" fillId="3" borderId="1" xfId="0" applyFill="1" applyBorder="1" applyAlignment="1">
      <alignment horizontal="left" vertical="center" wrapText="1"/>
    </xf>
    <xf numFmtId="0" fontId="0" fillId="3" borderId="14" xfId="0" applyFill="1" applyBorder="1" applyAlignment="1">
      <alignment horizontal="left" vertical="center" wrapText="1"/>
    </xf>
    <xf numFmtId="0" fontId="6" fillId="6" borderId="14" xfId="0" applyFont="1" applyFill="1" applyBorder="1" applyAlignment="1">
      <alignment wrapText="1"/>
    </xf>
    <xf numFmtId="0" fontId="6" fillId="6" borderId="1" xfId="0" applyFont="1" applyFill="1" applyBorder="1" applyAlignment="1">
      <alignment wrapText="1"/>
    </xf>
    <xf numFmtId="0" fontId="0" fillId="0" borderId="14" xfId="0" applyBorder="1" applyAlignment="1">
      <alignment horizontal="left" vertical="center" wrapText="1"/>
    </xf>
    <xf numFmtId="0" fontId="6" fillId="0" borderId="1" xfId="0" applyFont="1" applyBorder="1" applyAlignment="1">
      <alignment wrapText="1"/>
    </xf>
    <xf numFmtId="0" fontId="7" fillId="0" borderId="0" xfId="0" applyFont="1"/>
    <xf numFmtId="0" fontId="8" fillId="6" borderId="0" xfId="0" applyFont="1" applyFill="1" applyAlignment="1">
      <alignment wrapText="1"/>
    </xf>
    <xf numFmtId="0" fontId="0" fillId="0" borderId="2" xfId="0" applyBorder="1" applyAlignment="1">
      <alignment horizontal="left" vertical="center" wrapText="1"/>
    </xf>
    <xf numFmtId="166" fontId="0" fillId="0" borderId="0" xfId="1" applyNumberFormat="1" applyFont="1" applyFill="1" applyAlignment="1">
      <alignment horizontal="center" vertical="top" wrapText="1"/>
    </xf>
    <xf numFmtId="0" fontId="2" fillId="0" borderId="0" xfId="0" applyFont="1" applyAlignment="1">
      <alignment horizontal="center" vertical="center" wrapText="1"/>
    </xf>
    <xf numFmtId="0" fontId="2" fillId="0" borderId="15" xfId="0" applyFont="1" applyBorder="1" applyAlignment="1">
      <alignment horizontal="center" vertical="center" wrapText="1"/>
    </xf>
    <xf numFmtId="165" fontId="0" fillId="0" borderId="0" xfId="0" applyNumberFormat="1" applyAlignment="1">
      <alignment vertical="center" wrapText="1"/>
    </xf>
    <xf numFmtId="0" fontId="5" fillId="0" borderId="0" xfId="0" applyFont="1" applyAlignment="1">
      <alignment horizontal="center" vertical="center" wrapText="1"/>
    </xf>
    <xf numFmtId="0" fontId="10" fillId="7" borderId="14" xfId="0" applyFont="1" applyFill="1" applyBorder="1" applyAlignment="1">
      <alignment horizontal="left" vertical="center" wrapText="1"/>
    </xf>
    <xf numFmtId="0" fontId="10" fillId="0" borderId="14" xfId="0" applyFont="1" applyBorder="1" applyAlignment="1">
      <alignment horizontal="left" vertical="center" wrapText="1"/>
    </xf>
    <xf numFmtId="0" fontId="0" fillId="0" borderId="16" xfId="0" applyBorder="1" applyAlignment="1">
      <alignment vertical="center" wrapText="1"/>
    </xf>
    <xf numFmtId="0" fontId="0" fillId="0" borderId="17" xfId="0" applyBorder="1" applyAlignment="1">
      <alignment vertical="center" wrapText="1"/>
    </xf>
    <xf numFmtId="0" fontId="11" fillId="0" borderId="0" xfId="0" applyFont="1" applyAlignment="1">
      <alignment vertical="center" wrapText="1"/>
    </xf>
    <xf numFmtId="0" fontId="12" fillId="0" borderId="0" xfId="0" applyFont="1" applyAlignment="1">
      <alignment vertical="center" wrapText="1"/>
    </xf>
    <xf numFmtId="0" fontId="12" fillId="0" borderId="0" xfId="0" applyFont="1"/>
    <xf numFmtId="0" fontId="10" fillId="0" borderId="17" xfId="0" applyFont="1" applyBorder="1" applyAlignment="1">
      <alignment vertical="center" wrapText="1"/>
    </xf>
    <xf numFmtId="0" fontId="3" fillId="0" borderId="19" xfId="0" applyFont="1" applyBorder="1" applyAlignment="1">
      <alignment vertical="center" wrapText="1"/>
    </xf>
    <xf numFmtId="0" fontId="0" fillId="0" borderId="19" xfId="0" applyBorder="1" applyAlignment="1">
      <alignment vertical="center" wrapText="1"/>
    </xf>
    <xf numFmtId="0" fontId="3" fillId="0" borderId="20" xfId="0" applyFont="1" applyBorder="1" applyAlignment="1">
      <alignment vertical="center" wrapText="1"/>
    </xf>
    <xf numFmtId="0" fontId="0" fillId="0" borderId="20" xfId="0" applyBorder="1" applyAlignment="1">
      <alignment vertical="center" wrapText="1"/>
    </xf>
    <xf numFmtId="0" fontId="0" fillId="0" borderId="19" xfId="0" applyBorder="1" applyAlignment="1">
      <alignment vertical="top" wrapText="1"/>
    </xf>
    <xf numFmtId="0" fontId="0" fillId="0" borderId="22" xfId="0" applyBorder="1" applyAlignment="1">
      <alignment vertical="center" wrapText="1"/>
    </xf>
    <xf numFmtId="0" fontId="0" fillId="0" borderId="19" xfId="0" applyBorder="1" applyAlignment="1">
      <alignment horizontal="left" vertical="center" wrapText="1"/>
    </xf>
    <xf numFmtId="0" fontId="0" fillId="0" borderId="19" xfId="0" applyBorder="1" applyAlignment="1">
      <alignment vertical="center"/>
    </xf>
    <xf numFmtId="164" fontId="0" fillId="0" borderId="19" xfId="0" applyNumberFormat="1" applyBorder="1" applyAlignment="1">
      <alignment horizontal="left" vertical="top" wrapText="1"/>
    </xf>
    <xf numFmtId="164" fontId="0" fillId="0" borderId="19" xfId="0" applyNumberFormat="1" applyBorder="1" applyAlignment="1">
      <alignment horizontal="left" vertical="center" wrapText="1"/>
    </xf>
    <xf numFmtId="9" fontId="0" fillId="0" borderId="0" xfId="0" applyNumberFormat="1" applyAlignment="1">
      <alignment vertical="center" wrapText="1"/>
    </xf>
    <xf numFmtId="0" fontId="3" fillId="8" borderId="0" xfId="0" applyFont="1" applyFill="1" applyAlignment="1">
      <alignment vertical="center" wrapText="1"/>
    </xf>
    <xf numFmtId="0" fontId="3" fillId="8" borderId="0" xfId="0" applyFont="1" applyFill="1"/>
    <xf numFmtId="0" fontId="3" fillId="8" borderId="18" xfId="0" applyFont="1" applyFill="1" applyBorder="1" applyAlignment="1">
      <alignment vertical="center" wrapText="1"/>
    </xf>
    <xf numFmtId="0" fontId="3" fillId="8" borderId="21" xfId="0" applyFont="1" applyFill="1" applyBorder="1" applyAlignment="1">
      <alignment vertical="center" wrapText="1"/>
    </xf>
    <xf numFmtId="0" fontId="3" fillId="8" borderId="23" xfId="0" applyFont="1" applyFill="1" applyBorder="1" applyAlignment="1">
      <alignment vertical="center" wrapText="1"/>
    </xf>
    <xf numFmtId="0" fontId="13" fillId="9" borderId="24" xfId="0" applyFont="1" applyFill="1" applyBorder="1"/>
    <xf numFmtId="0" fontId="13" fillId="9" borderId="25" xfId="0" applyFont="1" applyFill="1" applyBorder="1"/>
    <xf numFmtId="0" fontId="13" fillId="9" borderId="0" xfId="0" applyFont="1" applyFill="1"/>
    <xf numFmtId="0" fontId="13" fillId="0" borderId="24" xfId="0" applyFont="1" applyBorder="1"/>
    <xf numFmtId="0" fontId="13" fillId="0" borderId="25" xfId="0" applyFont="1" applyBorder="1"/>
    <xf numFmtId="0" fontId="13" fillId="0" borderId="0" xfId="0" applyFont="1"/>
    <xf numFmtId="9" fontId="5" fillId="0" borderId="0" xfId="1" applyFont="1" applyFill="1" applyBorder="1" applyAlignment="1">
      <alignment horizontal="center" vertical="top" wrapText="1"/>
    </xf>
    <xf numFmtId="9" fontId="5" fillId="5" borderId="0" xfId="1" applyFont="1" applyFill="1" applyBorder="1" applyAlignment="1">
      <alignment horizontal="center" vertical="top" wrapText="1"/>
    </xf>
    <xf numFmtId="9" fontId="5" fillId="0" borderId="0" xfId="1" applyFont="1" applyFill="1" applyAlignment="1">
      <alignment horizontal="center" vertical="top" wrapText="1"/>
    </xf>
    <xf numFmtId="10" fontId="5" fillId="0" borderId="0" xfId="1" applyNumberFormat="1" applyFont="1" applyFill="1" applyBorder="1" applyAlignment="1">
      <alignment horizontal="center" vertical="top" wrapText="1"/>
    </xf>
    <xf numFmtId="0" fontId="5" fillId="0" borderId="0" xfId="0" applyFont="1" applyAlignment="1">
      <alignment horizontal="left" vertical="center" wrapText="1"/>
    </xf>
    <xf numFmtId="9" fontId="5" fillId="0" borderId="0" xfId="1" applyFont="1" applyFill="1" applyBorder="1" applyAlignment="1">
      <alignment horizontal="center" vertical="center" wrapText="1"/>
    </xf>
    <xf numFmtId="10" fontId="5" fillId="0" borderId="15" xfId="1" quotePrefix="1" applyNumberFormat="1" applyFont="1" applyFill="1" applyBorder="1" applyAlignment="1">
      <alignment horizontal="center" vertical="center" wrapText="1"/>
    </xf>
    <xf numFmtId="10" fontId="5" fillId="0" borderId="15" xfId="1" applyNumberFormat="1" applyFont="1" applyFill="1" applyBorder="1" applyAlignment="1">
      <alignment horizontal="center" vertical="center" wrapText="1"/>
    </xf>
    <xf numFmtId="0" fontId="14" fillId="0" borderId="0" xfId="0" applyFont="1"/>
    <xf numFmtId="0" fontId="14" fillId="0" borderId="0" xfId="0" applyFont="1" applyAlignment="1">
      <alignment vertical="top"/>
    </xf>
    <xf numFmtId="0" fontId="0" fillId="10" borderId="16" xfId="0" applyFill="1" applyBorder="1" applyAlignment="1">
      <alignment vertical="center" wrapText="1"/>
    </xf>
    <xf numFmtId="0" fontId="0" fillId="10" borderId="17" xfId="0" applyFill="1" applyBorder="1" applyAlignment="1">
      <alignment vertical="center" wrapText="1"/>
    </xf>
    <xf numFmtId="0" fontId="0" fillId="5" borderId="16" xfId="0" applyFill="1" applyBorder="1" applyAlignment="1">
      <alignment vertical="center" wrapText="1"/>
    </xf>
    <xf numFmtId="0" fontId="10" fillId="5" borderId="17" xfId="0" applyFont="1" applyFill="1" applyBorder="1" applyAlignment="1">
      <alignment vertical="center" wrapText="1"/>
    </xf>
    <xf numFmtId="0" fontId="3" fillId="0" borderId="14" xfId="0" applyFont="1" applyBorder="1" applyAlignment="1">
      <alignment horizontal="center" vertical="center" wrapText="1"/>
    </xf>
    <xf numFmtId="0" fontId="3" fillId="3" borderId="14" xfId="0" applyFont="1" applyFill="1" applyBorder="1" applyAlignment="1">
      <alignment horizontal="center" vertical="center" wrapText="1"/>
    </xf>
    <xf numFmtId="0" fontId="3" fillId="0" borderId="2" xfId="0" applyFont="1" applyBorder="1" applyAlignment="1">
      <alignment horizontal="center" vertical="center" wrapText="1"/>
    </xf>
    <xf numFmtId="0" fontId="2" fillId="2" borderId="0" xfId="0" applyFont="1" applyFill="1" applyAlignment="1">
      <alignment horizontal="center"/>
    </xf>
    <xf numFmtId="0" fontId="3" fillId="3" borderId="1" xfId="0" applyFont="1" applyFill="1" applyBorder="1" applyAlignment="1">
      <alignment horizontal="center" vertical="center" wrapText="1"/>
    </xf>
    <xf numFmtId="0" fontId="2" fillId="2" borderId="10" xfId="0" applyFont="1" applyFill="1" applyBorder="1" applyAlignment="1">
      <alignment horizontal="center" wrapText="1"/>
    </xf>
    <xf numFmtId="0" fontId="2" fillId="2" borderId="3" xfId="0" applyFont="1" applyFill="1" applyBorder="1" applyAlignment="1">
      <alignment horizontal="center"/>
    </xf>
    <xf numFmtId="0" fontId="2" fillId="2" borderId="2" xfId="0" applyFont="1" applyFill="1" applyBorder="1" applyAlignment="1">
      <alignment horizontal="center"/>
    </xf>
    <xf numFmtId="0" fontId="2" fillId="2" borderId="4" xfId="0" applyFont="1" applyFill="1" applyBorder="1" applyAlignment="1">
      <alignment horizontal="center"/>
    </xf>
    <xf numFmtId="0" fontId="0" fillId="0" borderId="5" xfId="0" applyBorder="1" applyAlignment="1">
      <alignment horizontal="justify" vertical="top" wrapText="1"/>
    </xf>
    <xf numFmtId="0" fontId="0" fillId="0" borderId="1" xfId="0" applyBorder="1" applyAlignment="1">
      <alignment horizontal="justify" vertical="top"/>
    </xf>
    <xf numFmtId="0" fontId="0" fillId="0" borderId="6" xfId="0" applyBorder="1" applyAlignment="1">
      <alignment horizontal="justify" vertical="top"/>
    </xf>
    <xf numFmtId="0" fontId="2" fillId="2" borderId="7" xfId="0" applyFont="1" applyFill="1" applyBorder="1" applyAlignment="1">
      <alignment horizontal="center" wrapText="1"/>
    </xf>
    <xf numFmtId="0" fontId="2" fillId="2" borderId="0" xfId="0" applyFont="1" applyFill="1" applyAlignment="1">
      <alignment horizontal="center" wrapText="1"/>
    </xf>
    <xf numFmtId="0" fontId="2" fillId="2" borderId="8" xfId="0" applyFont="1" applyFill="1" applyBorder="1" applyAlignment="1">
      <alignment horizontal="center" wrapText="1"/>
    </xf>
    <xf numFmtId="0" fontId="0" fillId="0" borderId="1"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xf>
    <xf numFmtId="0" fontId="0" fillId="0" borderId="0" xfId="0" applyAlignment="1">
      <alignment horizontal="left"/>
    </xf>
    <xf numFmtId="0" fontId="0" fillId="0" borderId="8" xfId="0" applyBorder="1" applyAlignment="1">
      <alignment horizontal="left"/>
    </xf>
    <xf numFmtId="0" fontId="0" fillId="0" borderId="5" xfId="0" applyBorder="1" applyAlignment="1">
      <alignment horizontal="left"/>
    </xf>
    <xf numFmtId="0" fontId="0" fillId="0" borderId="1" xfId="0" applyBorder="1" applyAlignment="1">
      <alignment horizontal="left"/>
    </xf>
    <xf numFmtId="0" fontId="0" fillId="0" borderId="6" xfId="0" applyBorder="1" applyAlignment="1">
      <alignment horizontal="left"/>
    </xf>
  </cellXfs>
  <cellStyles count="2">
    <cellStyle name="Normal" xfId="0" builtinId="0"/>
    <cellStyle name="Porcentaje" xfId="1" builtinId="5"/>
  </cellStyles>
  <dxfs count="92">
    <dxf>
      <font>
        <b/>
        <i val="0"/>
        <strike val="0"/>
        <condense val="0"/>
        <extend val="0"/>
        <outline val="0"/>
        <shadow val="0"/>
        <u val="none"/>
        <vertAlign val="baseline"/>
        <sz val="11"/>
        <color theme="0"/>
        <name val="Calibri"/>
        <family val="2"/>
        <scheme val="minor"/>
      </font>
      <fill>
        <patternFill patternType="solid">
          <fgColor indexed="64"/>
          <bgColor theme="4"/>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dxf>
    <dxf>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1" indent="0" justifyLastLine="0" shrinkToFit="0" readingOrder="0"/>
    </dxf>
    <dxf>
      <border outline="0">
        <bottom style="thin">
          <color rgb="FF549E39"/>
        </bottom>
      </border>
    </dxf>
    <dxf>
      <fill>
        <patternFill patternType="none">
          <fgColor rgb="FF000000"/>
          <bgColor auto="1"/>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0"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left"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1" indent="0" justifyLastLine="0" shrinkToFit="0" readingOrder="0"/>
    </dxf>
    <dxf>
      <border outline="0">
        <bottom style="thin">
          <color theme="4"/>
        </bottom>
      </border>
    </dxf>
    <dxf>
      <fill>
        <patternFill patternType="none">
          <fgColor indexed="64"/>
          <bgColor auto="1"/>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0"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numFmt numFmtId="0" formatCode="General"/>
      <alignment horizontal="general" vertical="bottom" textRotation="0" wrapText="1" indent="0" justifyLastLine="0" shrinkToFit="0" readingOrder="0"/>
    </dxf>
    <dxf>
      <alignment horizontal="general" vertical="center" textRotation="0" wrapText="1" indent="0" justifyLastLine="0" shrinkToFit="0" readingOrder="0"/>
      <border diagonalUp="0" diagonalDown="0" outline="0">
        <left style="thin">
          <color theme="4"/>
        </left>
        <right style="thin">
          <color theme="4"/>
        </right>
        <top style="thin">
          <color theme="4"/>
        </top>
        <bottom style="thin">
          <color theme="4"/>
        </bottom>
      </border>
    </dxf>
    <dxf>
      <alignment horizontal="general" vertical="center" textRotation="0" wrapText="1" indent="0" justifyLastLine="0" shrinkToFit="0" readingOrder="0"/>
      <border diagonalUp="0" diagonalDown="0">
        <left/>
        <right style="thin">
          <color theme="4"/>
        </right>
        <top style="thin">
          <color theme="4"/>
        </top>
        <bottom style="thin">
          <color theme="4"/>
        </bottom>
        <vertical/>
        <horizontal/>
      </border>
    </dxf>
    <dxf>
      <border outline="0">
        <top style="thin">
          <color theme="4"/>
        </top>
      </border>
    </dxf>
    <dxf>
      <border outline="0">
        <bottom style="thin">
          <color theme="4"/>
        </bottom>
      </border>
    </dxf>
    <dxf>
      <border outline="0">
        <left style="thin">
          <color theme="4"/>
        </left>
        <right style="thin">
          <color theme="4"/>
        </right>
        <top style="thin">
          <color theme="4"/>
        </top>
        <bottom style="thin">
          <color theme="4"/>
        </bottom>
      </border>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1" indent="0" justifyLastLine="0" shrinkToFit="0" readingOrder="0"/>
      <border diagonalUp="0" diagonalDown="0" outline="0">
        <left style="thin">
          <color theme="4"/>
        </left>
        <right style="thin">
          <color theme="4"/>
        </right>
        <top/>
        <bottom/>
      </border>
    </dxf>
    <dxf>
      <numFmt numFmtId="0" formatCode="General"/>
      <fill>
        <patternFill patternType="none">
          <fgColor rgb="FF000000"/>
          <bgColor rgb="FFFFFFFF"/>
        </patternFill>
      </fill>
      <alignment horizontal="center" vertical="center" textRotation="0" wrapText="1" indent="0" justifyLastLine="0" shrinkToFit="0" readingOrder="0"/>
    </dxf>
    <dxf>
      <font>
        <strike val="0"/>
        <outline val="0"/>
        <shadow val="0"/>
        <u val="none"/>
        <vertAlign val="baseline"/>
        <sz val="11"/>
        <color auto="1"/>
        <name val="Calibri"/>
        <family val="2"/>
        <scheme val="minor"/>
      </font>
      <numFmt numFmtId="14" formatCode="0.00%"/>
      <fill>
        <patternFill patternType="none">
          <fgColor indexed="64"/>
          <bgColor indexed="65"/>
        </patternFill>
      </fill>
      <alignment horizontal="center" vertical="center" textRotation="0" wrapText="1" indent="0" justifyLastLine="0" shrinkToFit="0" readingOrder="0"/>
      <border diagonalUp="0" diagonalDown="0" outline="0">
        <left/>
        <right style="thin">
          <color theme="4"/>
        </right>
      </border>
    </dxf>
    <dxf>
      <font>
        <strike val="0"/>
        <outline val="0"/>
        <shadow val="0"/>
        <u val="none"/>
        <vertAlign val="baseline"/>
        <sz val="11"/>
        <color auto="1"/>
        <name val="Calibri"/>
        <family val="2"/>
        <scheme val="minor"/>
      </font>
      <fill>
        <patternFill patternType="none">
          <fgColor indexed="64"/>
          <bgColor indexed="65"/>
        </patternFill>
      </fill>
      <alignment horizontal="center" vertical="center" textRotation="0" wrapText="1" indent="0" justifyLastLine="0" shrinkToFit="0" readingOrder="0"/>
    </dxf>
    <dxf>
      <font>
        <strike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center" vertical="center"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center" vertical="center" textRotation="0" wrapText="1" indent="0" justifyLastLine="0" shrinkToFit="0" readingOrder="0"/>
    </dxf>
    <dxf>
      <numFmt numFmtId="165" formatCode="00"/>
      <fill>
        <patternFill patternType="none">
          <fgColor indexed="64"/>
          <bgColor indexed="65"/>
        </patternFill>
      </fill>
      <alignment horizontal="general" vertical="center" textRotation="0" wrapText="1" indent="0" justifyLastLine="0" shrinkToFit="0" readingOrder="0"/>
    </dxf>
    <dxf>
      <alignment vertical="center"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none">
          <fgColor indexed="64"/>
          <bgColor indexed="65"/>
        </patternFill>
      </fill>
      <alignment horizontal="center" vertical="center" textRotation="0" wrapText="1"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numFmt numFmtId="166" formatCode="0.000%"/>
      <fill>
        <patternFill patternType="none">
          <fgColor indexed="64"/>
          <bgColor indexed="65"/>
        </patternFill>
      </fill>
      <alignment horizontal="center"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numFmt numFmtId="165" formatCode="00"/>
      <fill>
        <patternFill patternType="none">
          <fgColor indexed="64"/>
          <bgColor indexed="65"/>
        </patternFill>
      </fill>
      <alignment horizontal="general" vertical="top" textRotation="0" wrapText="1" indent="0" justifyLastLine="0" shrinkToFit="0" readingOrder="0"/>
    </dxf>
    <dxf>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none">
          <fgColor indexed="64"/>
          <bgColor indexed="65"/>
        </patternFill>
      </fill>
      <alignment horizontal="center" vertical="bottom" textRotation="0" wrapText="1" indent="0" justifyLastLine="0" shrinkToFit="0" readingOrder="0"/>
    </dxf>
    <dxf>
      <fill>
        <patternFill>
          <bgColor theme="4" tint="0.79998168889431442"/>
        </patternFill>
      </fill>
    </dxf>
    <dxf>
      <font>
        <strike val="0"/>
        <outline val="0"/>
        <shadow val="0"/>
        <u val="none"/>
        <vertAlign val="baseline"/>
        <sz val="11"/>
        <color auto="1"/>
        <name val="Calibri"/>
        <family val="2"/>
        <scheme val="minor"/>
      </font>
      <fill>
        <patternFill patternType="none">
          <fgColor indexed="64"/>
          <bgColor auto="1"/>
        </patternFill>
      </fill>
      <alignment horizontal="center" vertical="top" textRotation="0" wrapText="1" indent="0" justifyLastLine="0" shrinkToFit="0" readingOrder="0"/>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alignment textRotation="0" wrapText="1" indent="0" justifyLastLine="0" shrinkToFit="0" readingOrder="0"/>
    </dxf>
    <dxf>
      <border outline="0">
        <bottom style="thin">
          <color theme="4"/>
        </bottom>
      </border>
    </dxf>
    <dxf>
      <border outline="0">
        <left style="thin">
          <color theme="4"/>
        </left>
        <right style="thin">
          <color theme="4"/>
        </right>
        <top style="thin">
          <color theme="4"/>
        </top>
        <bottom style="thin">
          <color theme="4"/>
        </bottom>
      </border>
    </dxf>
    <dxf>
      <fill>
        <patternFill patternType="none">
          <fgColor indexed="64"/>
          <bgColor auto="1"/>
        </patternFill>
      </fill>
      <alignment textRotation="0" wrapText="1" indent="0" justifyLastLine="0" shrinkToFit="0" readingOrder="0"/>
    </dxf>
    <dxf>
      <font>
        <b/>
        <i val="0"/>
        <strike val="0"/>
        <condense val="0"/>
        <extend val="0"/>
        <outline val="0"/>
        <shadow val="0"/>
        <u val="none"/>
        <vertAlign val="baseline"/>
        <sz val="11"/>
        <color theme="0"/>
        <name val="Calibri"/>
        <family val="2"/>
        <scheme val="minor"/>
      </font>
      <alignment horizontal="center" vertical="bottom" textRotation="0" wrapText="1" indent="0" justifyLastLine="0" shrinkToFit="0" readingOrder="0"/>
    </dxf>
  </dxfs>
  <tableStyles count="0" defaultTableStyle="TableStyleMedium2" defaultPivotStyle="PivotStyleLight16"/>
  <colors>
    <mruColors>
      <color rgb="FFDBEFD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microsoft.com/office/2017/06/relationships/rdRichValue" Target="richData/rdrichvalue.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eetMetadata" Target="metadata.xml"/><Relationship Id="rId2" Type="http://schemas.openxmlformats.org/officeDocument/2006/relationships/worksheet" Target="worksheets/sheet2.xml"/><Relationship Id="rId16" Type="http://schemas.openxmlformats.org/officeDocument/2006/relationships/sharedStrings" Target="sharedStrings.xml"/><Relationship Id="rId20" Type="http://schemas.microsoft.com/office/2017/06/relationships/rdRichValueTypes" Target="richData/rdRichValueTyp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microsoft.com/office/2017/06/relationships/rdRichValueStructure" Target="richData/rdrichvaluestructure.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790575</xdr:colOff>
      <xdr:row>0</xdr:row>
      <xdr:rowOff>219075</xdr:rowOff>
    </xdr:from>
    <xdr:to>
      <xdr:col>2</xdr:col>
      <xdr:colOff>2124075</xdr:colOff>
      <xdr:row>9</xdr:row>
      <xdr:rowOff>114300</xdr:rowOff>
    </xdr:to>
    <xdr:pic>
      <xdr:nvPicPr>
        <xdr:cNvPr id="3" name="Imagen 2">
          <a:extLst>
            <a:ext uri="{FF2B5EF4-FFF2-40B4-BE49-F238E27FC236}">
              <a16:creationId xmlns:a16="http://schemas.microsoft.com/office/drawing/2014/main" id="{4BDCF50E-0ACE-B6FF-CE38-550329F78C4B}"/>
            </a:ext>
          </a:extLst>
        </xdr:cNvPr>
        <xdr:cNvPicPr>
          <a:picLocks noChangeAspect="1"/>
        </xdr:cNvPicPr>
      </xdr:nvPicPr>
      <xdr:blipFill>
        <a:blip xmlns:r="http://schemas.openxmlformats.org/officeDocument/2006/relationships" r:embed="rId1"/>
        <a:stretch>
          <a:fillRect/>
        </a:stretch>
      </xdr:blipFill>
      <xdr:spPr>
        <a:xfrm>
          <a:off x="1790700" y="219075"/>
          <a:ext cx="3200400" cy="26003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blo\Desktop\programaciones%20nuevas\programacion%20ESO%20definitiv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ada"/>
      <sheetName val="1.PSyDO"/>
      <sheetName val="2.Com"/>
      <sheetName val="3.CE"/>
      <sheetName val="4.CE2"/>
      <sheetName val="5.SB"/>
      <sheetName val="6.UP"/>
      <sheetName val="7.SA"/>
      <sheetName val="8.MyR"/>
      <sheetName val="9.E1"/>
      <sheetName val="10.D"/>
      <sheetName val="11.ACyAE"/>
      <sheetName val="12.R"/>
      <sheetName val="13.AE"/>
      <sheetName val="AUX"/>
      <sheetName val="programacion ESO definitiv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fb t="e">#REF!</fb>
    <v>3</v>
    <v>1</v>
  </rv>
</rvData>
</file>

<file path=xl/richData/rdrichvaluestructure.xml><?xml version="1.0" encoding="utf-8"?>
<rvStructures xmlns="http://schemas.microsoft.com/office/spreadsheetml/2017/richdata" count="1">
  <s t="_error">
    <k n="errorType" t="i"/>
    <k n="subType" t="i"/>
  </s>
</rvStructure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CF9F81B-FD2D-4D28-B65B-4DEA8A09792D}" name="Tabla2" displayName="Tabla2" ref="A1:D5" totalsRowShown="0" headerRowDxfId="91" dataDxfId="90" headerRowBorderDxfId="88" tableBorderDxfId="89">
  <autoFilter ref="A1:D5" xr:uid="{8CF9F81B-FD2D-4D28-B65B-4DEA8A09792D}"/>
  <tableColumns count="4">
    <tableColumn id="1" xr3:uid="{100966F6-D1FB-451C-B223-6F1A99EEC49D}" name="Cod." dataDxfId="87"/>
    <tableColumn id="2" xr3:uid="{AAA38B8B-805A-417F-9E42-170E7048E673}" name="Competencia específica" dataDxfId="86"/>
    <tableColumn id="3" xr3:uid="{AE17FE25-D0E9-438F-8328-E6F743DBCE36}" name="Descriptores operativos" dataDxfId="85"/>
    <tableColumn id="4" xr3:uid="{F3EA9F23-2237-4486-B4FA-AD1E52B925E2}" name="Ponderación" dataDxfId="84" dataCellStyle="Porcentaje"/>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FF561DD-3BA4-4CC8-939B-276050E8A79B}" name="Tabla3" displayName="Tabla3" ref="A2:E11" totalsRowShown="0" headerRowDxfId="82" dataDxfId="81">
  <autoFilter ref="A2:E11" xr:uid="{6FF561DD-3BA4-4CC8-939B-276050E8A79B}"/>
  <tableColumns count="5">
    <tableColumn id="2" xr3:uid="{669DAAE6-E286-487A-95D1-250CB7D7A877}" name="Cod. Criterio" dataDxfId="80"/>
    <tableColumn id="10" xr3:uid="{DB1F2104-945B-42FD-B1F3-1AE7A45B49C1}" name="Cod. Comp" dataDxfId="79">
      <calculatedColumnFormula>VALUE(LEFT(Tabla3[[#This Row],[Cod. Criterio]],2))</calculatedColumnFormula>
    </tableColumn>
    <tableColumn id="3" xr3:uid="{B68D67B7-12FB-4D00-A94B-03F23D8D172C}" name="Criterios de evaluación según _x000a_Decreto 66/2022" dataDxfId="78"/>
    <tableColumn id="5" xr3:uid="{A59CD9C0-CE59-4A5B-B601-8D7D63FFC86B}" name="Ponderación" dataDxfId="77" dataCellStyle="Porcentaje"/>
    <tableColumn id="1" xr3:uid="{7AEEF8A3-D962-4B11-B2D7-C22BAF61AEF8}" name="Ponderación total" dataDxfId="76" dataCellStyle="Porcentaje">
      <calculatedColumnFormula>Tabla3[[#This Row],[Ponderación]]*VLOOKUP(B3,Tabla2[#All],4,TRUE)</calculatedColumnFormula>
    </tableColumn>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99D2082-5140-4C04-B457-766C669A311F}" name="Tabla35" displayName="Tabla35" ref="A1:H36" totalsRowShown="0" headerRowDxfId="72" dataDxfId="71">
  <autoFilter ref="A1:H36" xr:uid="{6FF561DD-3BA4-4CC8-939B-276050E8A79B}"/>
  <tableColumns count="8">
    <tableColumn id="1" xr3:uid="{26805A84-D093-4EE8-8363-1318E82E2E02}" name="Cod. Comp" dataDxfId="70">
      <calculatedColumnFormula>VALUE(LEFT(Tabla35[[#This Row],[Cod. Criterio]],2))</calculatedColumnFormula>
    </tableColumn>
    <tableColumn id="2" xr3:uid="{18A445E0-03C5-428F-B9D5-A2EEFD5B2069}" name="Cod. Criterio" dataDxfId="69"/>
    <tableColumn id="10" xr3:uid="{E46C2019-E157-4F6F-9A7F-66D36ECD4E5F}" name="Cod.Logro" dataDxfId="68"/>
    <tableColumn id="3" xr3:uid="{DAF62016-DBAE-4A85-8688-0955E151F6FE}" name="Criterio / Subcriterio" dataDxfId="67"/>
    <tableColumn id="14" xr3:uid="{E5FE0138-A995-4F88-A475-639436F286EC}" name="Cod-Subcrt" dataDxfId="66">
      <calculatedColumnFormula>_xlfn.CONCAT(Tabla35[[#This Row],[Cod.Logro]],Tabla35[[#This Row],[Criterio / Subcriterio]])</calculatedColumnFormula>
    </tableColumn>
    <tableColumn id="12" xr3:uid="{A42CD037-F18F-4AC3-9E87-703C85D44970}" name="Ponderación parcial" dataDxfId="65" dataCellStyle="Porcentaje"/>
    <tableColumn id="5" xr3:uid="{3C0CE1CF-AE89-418A-A2F7-C47CC74D7BE1}" name="Ponderación global" dataDxfId="64" dataCellStyle="Porcentaje">
      <calculatedColumnFormula>VLOOKUP(Tabla35[[#This Row],[Cod. Comp]],Tabla2[],COLUMN(Tabla2[Ponderación]),FALSE)*VLOOKUP(Tabla35[[#This Row],[Cod. Criterio]],Tabla3[],COLUMN(Tabla3[Ponderación]),FALSE)*IF(ISBLANK(Tabla35[[#This Row],[Cod.Logro]]),1,Tabla35[[#This Row],[Ponderación parcial]])</calculatedColumnFormula>
    </tableColumn>
    <tableColumn id="4" xr3:uid="{A9926E7D-09B9-4CB7-9DC2-D450D5D618CC}" name="Comprobar si esta" dataDxfId="63">
      <calculatedColumnFormula>IF([1]!Tabla35[[#This Row],[Cod.Logro]]&gt;0,MATCH([1]!Tabla35[[#This Row],[Cod-Subcrt]],[1]!Tabla6[[#All],[Subcriterio]],0),99)</calculatedColumnFormula>
    </tableColumn>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CB8B1072-DEBB-47C5-887A-E94D86309A22}" name="Tabla5" displayName="Tabla5" ref="A2:C34" totalsRowShown="0" headerRowDxfId="62" headerRowBorderDxfId="60" tableBorderDxfId="61" totalsRowBorderDxfId="59">
  <autoFilter ref="A2:C34" xr:uid="{CB8B1072-DEBB-47C5-887A-E94D86309A22}"/>
  <tableColumns count="3">
    <tableColumn id="1" xr3:uid="{8624145A-EF5F-4CDF-8E0A-C92FAC970689}" name="Nivel1" dataDxfId="58"/>
    <tableColumn id="2" xr3:uid="{767AB550-6A12-4161-88A3-B804BD160CF9}" name="Nivel2" dataDxfId="57"/>
    <tableColumn id="5" xr3:uid="{4140ABDD-E6EB-49F0-A00F-3DC99D3237AB}" name="Verificación Impartido" dataDxfId="56">
      <calculatedColumnFormula>MATCH(#REF!,Tabla6[[#All],[Saberes básicos]],0)</calculatedColumnFormula>
    </tableColumn>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73294980-5699-4D02-A7FA-3EB41348D586}" name="Tabla6" displayName="Tabla6" ref="A1:J81" totalsRowShown="0" headerRowDxfId="49" dataDxfId="48" tableBorderDxfId="47">
  <tableColumns count="10">
    <tableColumn id="1" xr3:uid="{3E126562-8B15-4144-B898-2FA07324630E}" name="UP" dataDxfId="46"/>
    <tableColumn id="11" xr3:uid="{EDCC8A30-27AE-4D83-9C45-559F33DB05C6}" name="Nombre" dataDxfId="45"/>
    <tableColumn id="2" xr3:uid="{430A3175-349B-4FBC-9922-FAE1BB636159}" name="Inicio" dataDxfId="44"/>
    <tableColumn id="3" xr3:uid="{A10E2884-16C5-4828-B54F-45B89D157092}" name="Fin" dataDxfId="43"/>
    <tableColumn id="4" xr3:uid="{0331D9AA-29F4-43EE-895E-0BFC35DB58A4}" name="Metodologías" dataDxfId="42"/>
    <tableColumn id="5" xr3:uid="{73BD68E2-66B3-47D7-A2D1-060DB15DF41E}" name="Contribución  a objetivos del centro" dataDxfId="41"/>
    <tableColumn id="6" xr3:uid="{8B5D8C99-6235-408F-AD86-0EFF098663D0}" name="Saberes básicos" dataDxfId="40"/>
    <tableColumn id="7" xr3:uid="{30D255E1-D6D4-41A5-815D-F6A51D7C049C}" name="Subcriterio" dataDxfId="39"/>
    <tableColumn id="9" xr3:uid="{3321475E-F4A2-4981-AAA7-C7BC736EDEFC}" name="Instrumetro evaluación" dataDxfId="38"/>
    <tableColumn id="10" xr3:uid="{D4809A54-D51E-4827-BD6A-680AF73711CD}" name="Anotaciones" dataDxfId="37"/>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69C00DD-9E33-48C5-8A31-A66ED82D182C}" name="Tabla68" displayName="Tabla68" ref="A1:M34" totalsRowShown="0" headerRowDxfId="17" dataDxfId="16" tableBorderDxfId="15">
  <autoFilter ref="A1:M34" xr:uid="{73294980-5699-4D02-A7FA-3EB41348D586}"/>
  <tableColumns count="13">
    <tableColumn id="1" xr3:uid="{12A64A7D-3EB5-40D0-9592-7F397B47A487}" name="SA" dataDxfId="14"/>
    <tableColumn id="11" xr3:uid="{74E0D07D-17B2-4D7D-A6ED-964802631CBD}" name="Nombre" dataDxfId="13"/>
    <tableColumn id="12" xr3:uid="{F03CAA4A-773F-44F5-9EF0-13C9C445C88A}" name="Duración" dataDxfId="12"/>
    <tableColumn id="13" xr3:uid="{CBACB529-5E42-461A-AA44-97BE9C12689F}" name="Temp." dataDxfId="11"/>
    <tableColumn id="14" xr3:uid="{CABE1183-A592-45EF-B37A-45EB986191FE}" name="UP" dataDxfId="10"/>
    <tableColumn id="15" xr3:uid="{26A5C2EB-F025-4EE3-A299-4ACC66EBE55D}" name="Vinculación con otras asignaturas o UP" dataDxfId="9"/>
    <tableColumn id="4" xr3:uid="{4FFBBCAF-2F38-46F8-8C7B-915612B80183}" name="Metodologías" dataDxfId="8"/>
    <tableColumn id="16" xr3:uid="{0D601EEE-F351-4353-AFD6-28DAC94C8A89}" name="Recursos específicos" dataDxfId="7"/>
    <tableColumn id="5" xr3:uid="{CFB47A85-614C-47F7-9267-8E34F28C09C0}" name="Contribución  a objetivos del centro" dataDxfId="6"/>
    <tableColumn id="6" xr3:uid="{CDF68776-B485-4358-9471-F288269F1EB9}" name="Saberes básicos" dataDxfId="5"/>
    <tableColumn id="7" xr3:uid="{EF04E960-0706-4616-AD29-BE03086F23C2}" name="Indicador de logro evaluable" dataDxfId="4"/>
    <tableColumn id="9" xr3:uid="{3AF58CFD-5789-4D37-A536-B29E5E702179}" name="Instrumetro evaluación" dataDxfId="3"/>
    <tableColumn id="10" xr3:uid="{ED3B6BB9-3D35-4F42-9AB7-F8743C3D025E}" name="Observaciones" dataDxfId="2"/>
  </tableColumns>
  <tableStyleInfo name="TableStyleLight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D08A2FE3-C1A7-4729-98C5-91D69F4B4D5C}" name="Tabla8" displayName="Tabla8" ref="A1:E8" totalsRowShown="0" headerRowDxfId="1">
  <autoFilter ref="A1:E8" xr:uid="{D08A2FE3-C1A7-4729-98C5-91D69F4B4D5C}"/>
  <tableColumns count="5">
    <tableColumn id="1" xr3:uid="{BC1B8007-74E3-4329-81FE-60E73742DA38}" name="Materiales y recursos didácticos:"/>
    <tableColumn id="2" xr3:uid="{608ED8E6-C7EA-4C2A-8DE7-7E24B1B756CB}" name="Digital"/>
    <tableColumn id="3" xr3:uid="{366F5928-178C-4CAE-9B7A-D8B07853AEF4}" name="Finalidad"/>
    <tableColumn id="4" xr3:uid="{7F661AE4-15E0-4467-9807-DE405AE975F3}" name="Temporalización"/>
    <tableColumn id="5" xr3:uid="{CD351411-B72E-4070-8021-C769547D4356}" name="Observaciones"/>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1559D458-6A63-4118-A706-3CDA9BBEBE98}" name="Tabla10" displayName="Tabla10" ref="A1:C4" totalsRowShown="0" headerRowDxfId="0">
  <autoFilter ref="A1:C4" xr:uid="{1559D458-6A63-4118-A706-3CDA9BBEBE98}"/>
  <tableColumns count="3">
    <tableColumn id="1" xr3:uid="{7667CCD5-00D0-40C1-92C7-92E51DC9C2EA}" name="Necesidades específicas de apoyo educativo"/>
    <tableColumn id="2" xr3:uid="{5A2469AC-26AE-4F74-A8F2-0BD48AF8AAA8}" name="Medidas disponibles"/>
    <tableColumn id="3" xr3:uid="{74B69B33-EAA2-427C-BEB7-D8F23943FAC9}" name="Observaciones"/>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Verde">
      <a:dk1>
        <a:sysClr val="windowText" lastClr="000000"/>
      </a:dk1>
      <a:lt1>
        <a:sysClr val="window" lastClr="FFFFFF"/>
      </a:lt1>
      <a:dk2>
        <a:srgbClr val="455F51"/>
      </a:dk2>
      <a:lt2>
        <a:srgbClr val="E3DED1"/>
      </a:lt2>
      <a:accent1>
        <a:srgbClr val="549E39"/>
      </a:accent1>
      <a:accent2>
        <a:srgbClr val="8AB833"/>
      </a:accent2>
      <a:accent3>
        <a:srgbClr val="C0CF3A"/>
      </a:accent3>
      <a:accent4>
        <a:srgbClr val="029676"/>
      </a:accent4>
      <a:accent5>
        <a:srgbClr val="4AB5C4"/>
      </a:accent5>
      <a:accent6>
        <a:srgbClr val="0989B1"/>
      </a:accent6>
      <a:hlink>
        <a:srgbClr val="6B9F25"/>
      </a:hlink>
      <a:folHlink>
        <a:srgbClr val="BA690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table" Target="../tables/table8.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O27"/>
  <sheetViews>
    <sheetView showGridLines="0" tabSelected="1" topLeftCell="B1" zoomScaleNormal="100" zoomScaleSheetLayoutView="100" workbookViewId="0">
      <selection activeCell="C17" sqref="C17"/>
    </sheetView>
  </sheetViews>
  <sheetFormatPr defaultColWidth="9.28515625" defaultRowHeight="15"/>
  <cols>
    <col min="1" max="1" width="15" customWidth="1"/>
    <col min="2" max="2" width="28" customWidth="1"/>
    <col min="3" max="3" width="41.5703125" customWidth="1"/>
    <col min="4" max="4" width="15.42578125" customWidth="1"/>
    <col min="5" max="5" width="9.28515625" customWidth="1"/>
    <col min="6" max="6" width="6.7109375" customWidth="1"/>
    <col min="7" max="7" width="126.140625" customWidth="1"/>
  </cols>
  <sheetData>
    <row r="1" spans="1:15" ht="18.95">
      <c r="A1" s="2"/>
      <c r="B1" s="2"/>
      <c r="C1" s="2"/>
      <c r="D1" s="2"/>
      <c r="E1" s="1"/>
    </row>
    <row r="2" spans="1:15" ht="18.95">
      <c r="A2" s="2"/>
      <c r="B2" s="2"/>
      <c r="C2" s="2"/>
      <c r="D2" s="2"/>
      <c r="E2" s="1"/>
      <c r="F2" s="6" t="s">
        <v>0</v>
      </c>
    </row>
    <row r="3" spans="1:15" ht="18.75">
      <c r="A3" s="2"/>
      <c r="B3" s="2"/>
      <c r="C3" s="2"/>
      <c r="D3" s="2"/>
      <c r="E3" s="1"/>
      <c r="F3" s="22"/>
      <c r="G3" s="17"/>
    </row>
    <row r="4" spans="1:15" ht="18.95">
      <c r="A4" s="2"/>
      <c r="B4" s="2"/>
      <c r="C4" s="2"/>
      <c r="D4" s="2"/>
      <c r="E4" s="1"/>
      <c r="F4" s="22">
        <v>1</v>
      </c>
      <c r="G4" s="17" t="s">
        <v>1</v>
      </c>
    </row>
    <row r="5" spans="1:15" ht="33">
      <c r="A5" s="2"/>
      <c r="B5" s="2"/>
      <c r="C5" s="2"/>
      <c r="D5" s="2"/>
      <c r="E5" s="1"/>
      <c r="F5" s="22">
        <v>2</v>
      </c>
      <c r="G5" s="17" t="s">
        <v>2</v>
      </c>
    </row>
    <row r="6" spans="1:15" ht="18.95">
      <c r="A6" s="2"/>
      <c r="B6" s="2"/>
      <c r="C6" s="2"/>
      <c r="D6" s="2"/>
      <c r="E6" s="1"/>
      <c r="F6" s="22">
        <v>3</v>
      </c>
      <c r="G6" t="s">
        <v>3</v>
      </c>
    </row>
    <row r="7" spans="1:15" ht="18.95">
      <c r="A7" s="2"/>
      <c r="B7" s="2"/>
      <c r="C7" s="2"/>
      <c r="D7" s="2"/>
      <c r="E7" s="1"/>
      <c r="F7" s="22">
        <v>4</v>
      </c>
      <c r="G7" s="17" t="s">
        <v>4</v>
      </c>
    </row>
    <row r="8" spans="1:15" ht="48.95">
      <c r="A8" s="2"/>
      <c r="B8" s="2"/>
      <c r="C8" s="2"/>
      <c r="D8" s="2"/>
      <c r="E8" s="1"/>
      <c r="F8" s="22">
        <v>5</v>
      </c>
      <c r="G8" s="17" t="s">
        <v>5</v>
      </c>
      <c r="O8" s="6"/>
    </row>
    <row r="9" spans="1:15" ht="18.95">
      <c r="A9" s="2"/>
      <c r="B9" s="2"/>
      <c r="C9" s="2"/>
      <c r="D9" s="2"/>
      <c r="E9" s="1"/>
      <c r="F9" s="22">
        <v>6</v>
      </c>
      <c r="G9" s="17" t="s">
        <v>6</v>
      </c>
    </row>
    <row r="10" spans="1:15" ht="18.95">
      <c r="A10" s="2"/>
      <c r="B10" s="2"/>
      <c r="C10" s="2"/>
      <c r="D10" s="2"/>
      <c r="E10" s="1"/>
      <c r="F10" s="22">
        <v>7</v>
      </c>
      <c r="G10" s="17" t="s">
        <v>7</v>
      </c>
    </row>
    <row r="11" spans="1:15" ht="18.95">
      <c r="A11" s="2"/>
      <c r="B11" s="7" t="s">
        <v>8</v>
      </c>
      <c r="C11" s="8" t="s">
        <v>9</v>
      </c>
      <c r="D11" s="2"/>
      <c r="E11" s="1"/>
      <c r="F11" s="22">
        <v>8</v>
      </c>
      <c r="G11" s="17" t="s">
        <v>10</v>
      </c>
    </row>
    <row r="12" spans="1:15" ht="18.75" customHeight="1">
      <c r="A12" s="2"/>
      <c r="B12" s="7" t="s">
        <v>11</v>
      </c>
      <c r="C12" s="8" t="s">
        <v>12</v>
      </c>
      <c r="D12" s="2"/>
      <c r="E12" s="1"/>
      <c r="F12" s="99">
        <v>9</v>
      </c>
      <c r="G12" s="17" t="s">
        <v>13</v>
      </c>
    </row>
    <row r="13" spans="1:15" ht="18.95">
      <c r="A13" s="2"/>
      <c r="B13" s="7" t="s">
        <v>14</v>
      </c>
      <c r="C13" s="8" t="s">
        <v>15</v>
      </c>
      <c r="D13" s="2"/>
      <c r="E13" s="1"/>
      <c r="F13" s="22">
        <v>10</v>
      </c>
      <c r="G13" s="17" t="s">
        <v>16</v>
      </c>
    </row>
    <row r="14" spans="1:15" ht="16.5" customHeight="1">
      <c r="A14" s="2"/>
      <c r="B14" s="7" t="s">
        <v>17</v>
      </c>
      <c r="C14" s="8" t="s">
        <v>18</v>
      </c>
      <c r="D14" s="2"/>
      <c r="E14" s="1"/>
      <c r="F14" s="22"/>
      <c r="G14" s="17"/>
    </row>
    <row r="15" spans="1:15" ht="18.75">
      <c r="A15" s="2"/>
      <c r="B15" s="7" t="s">
        <v>19</v>
      </c>
      <c r="C15" s="8" t="s">
        <v>20</v>
      </c>
      <c r="D15" s="2"/>
      <c r="E15" s="1"/>
      <c r="F15" s="22"/>
      <c r="G15" s="14"/>
    </row>
    <row r="16" spans="1:15" ht="18.95">
      <c r="A16" s="2"/>
      <c r="B16" s="7" t="s">
        <v>21</v>
      </c>
      <c r="C16" s="8" t="s">
        <v>22</v>
      </c>
      <c r="D16" s="2"/>
      <c r="E16" s="1"/>
    </row>
    <row r="17" spans="1:7" ht="18.75">
      <c r="A17" s="2"/>
      <c r="B17" s="7" t="s">
        <v>23</v>
      </c>
      <c r="C17" s="9">
        <v>45971</v>
      </c>
      <c r="D17" s="2"/>
      <c r="E17" s="1"/>
      <c r="F17" s="22"/>
      <c r="G17" s="17"/>
    </row>
    <row r="18" spans="1:7" ht="18.95">
      <c r="A18" s="2"/>
      <c r="B18" s="2"/>
      <c r="C18" s="2"/>
      <c r="D18" s="2"/>
      <c r="E18" s="1"/>
      <c r="G18" s="17"/>
    </row>
    <row r="19" spans="1:7" ht="18.95">
      <c r="A19" s="2"/>
      <c r="B19" s="2"/>
      <c r="C19" s="2"/>
      <c r="D19" s="2"/>
      <c r="E19" s="1"/>
    </row>
    <row r="20" spans="1:7" ht="18.95">
      <c r="A20" s="2"/>
      <c r="B20" s="2"/>
      <c r="C20" s="2"/>
      <c r="D20" s="2"/>
      <c r="E20" s="1"/>
    </row>
    <row r="21" spans="1:7" ht="18.95">
      <c r="A21" s="2"/>
      <c r="B21" s="2"/>
      <c r="C21" s="2"/>
      <c r="D21" s="2"/>
      <c r="E21" s="1"/>
    </row>
    <row r="22" spans="1:7" ht="18.95">
      <c r="A22" s="2"/>
      <c r="B22" s="2"/>
      <c r="C22" s="2"/>
      <c r="D22" s="2"/>
      <c r="E22" s="1"/>
    </row>
    <row r="23" spans="1:7" ht="18.95">
      <c r="A23" s="2"/>
      <c r="B23" s="2"/>
      <c r="C23" s="2"/>
      <c r="D23" s="2"/>
      <c r="E23" s="1"/>
    </row>
    <row r="24" spans="1:7" ht="18.95">
      <c r="A24" s="2"/>
      <c r="B24" s="2"/>
      <c r="C24" s="2"/>
      <c r="D24" s="2"/>
      <c r="E24" s="1"/>
    </row>
    <row r="25" spans="1:7" ht="18.95">
      <c r="A25" s="2"/>
      <c r="B25" s="2"/>
      <c r="C25" s="2"/>
      <c r="D25" s="2"/>
      <c r="E25" s="1"/>
    </row>
    <row r="26" spans="1:7" ht="18.95">
      <c r="A26" s="1"/>
      <c r="B26" s="1"/>
      <c r="C26" s="1"/>
      <c r="D26" s="1"/>
      <c r="E26" s="1"/>
    </row>
    <row r="27" spans="1:7" ht="18.95">
      <c r="A27" s="1"/>
      <c r="B27" s="1"/>
      <c r="C27" s="1"/>
      <c r="D27" s="1"/>
      <c r="E27" s="1"/>
    </row>
  </sheetData>
  <customSheetViews>
    <customSheetView guid="{54CB08BF-6DAB-4B61-BB17-C94BFB59962B}" showPageBreaks="1" showGridLines="0">
      <selection activeCell="G21" sqref="G21"/>
      <pageMargins left="0" right="0" top="0" bottom="0" header="0" footer="0"/>
      <pageSetup paperSize="9" orientation="portrait" r:id="rId1"/>
    </customSheetView>
  </customSheetViews>
  <pageMargins left="0.7" right="0.7" top="0.75" bottom="0.75" header="0.3" footer="0.3"/>
  <pageSetup paperSize="9" fitToWidth="0" fitToHeight="0"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27C3F-900B-4B6B-B5AF-EA7ED1966FA5}">
  <sheetPr>
    <tabColor theme="5"/>
  </sheetPr>
  <dimension ref="A1:H23"/>
  <sheetViews>
    <sheetView showGridLines="0" topLeftCell="A3" workbookViewId="0">
      <selection activeCell="I34" sqref="I34"/>
    </sheetView>
  </sheetViews>
  <sheetFormatPr defaultColWidth="11.42578125" defaultRowHeight="15"/>
  <cols>
    <col min="1" max="1" width="25.42578125" customWidth="1"/>
    <col min="8" max="8" width="13.42578125" customWidth="1"/>
  </cols>
  <sheetData>
    <row r="1" spans="1:8">
      <c r="A1" s="110" t="s">
        <v>350</v>
      </c>
      <c r="B1" s="111"/>
      <c r="C1" s="111"/>
      <c r="D1" s="111"/>
      <c r="E1" s="111"/>
      <c r="F1" s="111"/>
      <c r="G1" s="111"/>
      <c r="H1" s="112"/>
    </row>
    <row r="2" spans="1:8" ht="154.5" customHeight="1">
      <c r="A2" s="113" t="s">
        <v>351</v>
      </c>
      <c r="B2" s="114"/>
      <c r="C2" s="114"/>
      <c r="D2" s="114"/>
      <c r="E2" s="114"/>
      <c r="F2" s="114"/>
      <c r="G2" s="114"/>
      <c r="H2" s="115"/>
    </row>
    <row r="3" spans="1:8">
      <c r="A3" s="110" t="s">
        <v>352</v>
      </c>
      <c r="B3" s="111"/>
      <c r="C3" s="111"/>
      <c r="D3" s="111"/>
      <c r="E3" s="111"/>
      <c r="F3" s="111"/>
      <c r="G3" s="111"/>
      <c r="H3" s="112"/>
    </row>
    <row r="4" spans="1:8" ht="13.5" customHeight="1">
      <c r="A4" s="12" t="s">
        <v>353</v>
      </c>
      <c r="B4" s="119" t="s">
        <v>354</v>
      </c>
      <c r="C4" s="119"/>
      <c r="D4" s="119"/>
      <c r="E4" s="119"/>
      <c r="F4" s="119"/>
      <c r="G4" s="119"/>
      <c r="H4" s="120"/>
    </row>
    <row r="5" spans="1:8" ht="13.5" customHeight="1">
      <c r="A5" s="13" t="s">
        <v>355</v>
      </c>
      <c r="B5" s="119" t="s">
        <v>356</v>
      </c>
      <c r="C5" s="119"/>
      <c r="D5" s="119"/>
      <c r="E5" s="119"/>
      <c r="F5" s="119"/>
      <c r="G5" s="119"/>
      <c r="H5" s="120"/>
    </row>
    <row r="6" spans="1:8" ht="13.5" customHeight="1">
      <c r="A6" s="11" t="s">
        <v>357</v>
      </c>
      <c r="B6" s="119" t="s">
        <v>358</v>
      </c>
      <c r="C6" s="119"/>
      <c r="D6" s="119"/>
      <c r="E6" s="119"/>
      <c r="F6" s="119"/>
      <c r="G6" s="119"/>
      <c r="H6" s="120"/>
    </row>
    <row r="7" spans="1:8">
      <c r="A7" s="110" t="s">
        <v>359</v>
      </c>
      <c r="B7" s="111"/>
      <c r="C7" s="111"/>
      <c r="D7" s="111"/>
      <c r="E7" s="111"/>
      <c r="F7" s="111"/>
      <c r="G7" s="111"/>
      <c r="H7" s="112"/>
    </row>
    <row r="8" spans="1:8" ht="13.5" customHeight="1">
      <c r="A8" s="12" t="s">
        <v>360</v>
      </c>
      <c r="B8" s="119" t="s">
        <v>361</v>
      </c>
      <c r="C8" s="119"/>
      <c r="D8" s="119"/>
      <c r="E8" s="119"/>
      <c r="F8" s="119"/>
      <c r="G8" s="119"/>
      <c r="H8" s="120"/>
    </row>
    <row r="9" spans="1:8" ht="13.5" customHeight="1">
      <c r="A9" s="13" t="s">
        <v>362</v>
      </c>
      <c r="B9" s="119" t="s">
        <v>363</v>
      </c>
      <c r="C9" s="119"/>
      <c r="D9" s="119"/>
      <c r="E9" s="119"/>
      <c r="F9" s="119"/>
      <c r="G9" s="119"/>
      <c r="H9" s="120"/>
    </row>
    <row r="10" spans="1:8" ht="13.5" customHeight="1">
      <c r="A10" s="11" t="s">
        <v>364</v>
      </c>
      <c r="B10" s="119" t="s">
        <v>365</v>
      </c>
      <c r="C10" s="119"/>
      <c r="D10" s="119"/>
      <c r="E10" s="119"/>
      <c r="F10" s="119"/>
      <c r="G10" s="119"/>
      <c r="H10" s="120"/>
    </row>
    <row r="11" spans="1:8" ht="15" customHeight="1">
      <c r="A11" s="11" t="s">
        <v>366</v>
      </c>
      <c r="B11" s="119" t="s">
        <v>367</v>
      </c>
      <c r="C11" s="119"/>
      <c r="D11" s="119"/>
      <c r="E11" s="119"/>
      <c r="F11" s="119"/>
      <c r="G11" s="119"/>
      <c r="H11" s="120"/>
    </row>
    <row r="12" spans="1:8" ht="13.5" customHeight="1">
      <c r="A12" s="11" t="s">
        <v>368</v>
      </c>
      <c r="B12" s="119" t="s">
        <v>369</v>
      </c>
      <c r="C12" s="119"/>
      <c r="D12" s="119"/>
      <c r="E12" s="119"/>
      <c r="F12" s="119"/>
      <c r="G12" s="119"/>
      <c r="H12" s="120"/>
    </row>
    <row r="13" spans="1:8">
      <c r="A13" s="110" t="s">
        <v>370</v>
      </c>
      <c r="B13" s="111"/>
      <c r="C13" s="111"/>
      <c r="D13" s="111"/>
      <c r="E13" s="111"/>
      <c r="F13" s="111"/>
      <c r="G13" s="111"/>
      <c r="H13" s="112"/>
    </row>
    <row r="14" spans="1:8" ht="121.5" customHeight="1">
      <c r="A14" s="113" t="s">
        <v>371</v>
      </c>
      <c r="B14" s="114"/>
      <c r="C14" s="114"/>
      <c r="D14" s="114"/>
      <c r="E14" s="114"/>
      <c r="F14" s="114"/>
      <c r="G14" s="114"/>
      <c r="H14" s="115"/>
    </row>
    <row r="15" spans="1:8">
      <c r="A15" s="116" t="s">
        <v>372</v>
      </c>
      <c r="B15" s="117"/>
      <c r="C15" s="117"/>
      <c r="D15" s="117"/>
      <c r="E15" s="117"/>
      <c r="F15" s="117"/>
      <c r="G15" s="117"/>
      <c r="H15" s="118"/>
    </row>
    <row r="16" spans="1:8">
      <c r="A16" s="121" t="s">
        <v>373</v>
      </c>
      <c r="B16" s="122"/>
      <c r="C16" s="122"/>
      <c r="D16" s="122"/>
      <c r="E16" s="122"/>
      <c r="F16" s="122"/>
      <c r="G16" s="122"/>
      <c r="H16" s="123"/>
    </row>
    <row r="17" spans="1:8">
      <c r="A17" s="121" t="s">
        <v>374</v>
      </c>
      <c r="B17" s="122"/>
      <c r="C17" s="122"/>
      <c r="D17" s="122"/>
      <c r="E17" s="122"/>
      <c r="F17" s="122"/>
      <c r="G17" s="122"/>
      <c r="H17" s="123"/>
    </row>
    <row r="18" spans="1:8">
      <c r="A18" s="121" t="s">
        <v>375</v>
      </c>
      <c r="B18" s="122"/>
      <c r="C18" s="122"/>
      <c r="D18" s="122"/>
      <c r="E18" s="122"/>
      <c r="F18" s="122"/>
      <c r="G18" s="122"/>
      <c r="H18" s="123"/>
    </row>
    <row r="19" spans="1:8">
      <c r="A19" s="15"/>
      <c r="B19" s="8"/>
      <c r="C19" s="8"/>
      <c r="D19" s="8"/>
      <c r="E19" s="8"/>
      <c r="F19" s="8"/>
      <c r="G19" s="8"/>
      <c r="H19" s="16"/>
    </row>
    <row r="20" spans="1:8">
      <c r="A20" s="121"/>
      <c r="B20" s="122"/>
      <c r="C20" s="122"/>
      <c r="D20" s="122"/>
      <c r="E20" s="122"/>
      <c r="F20" s="122"/>
      <c r="G20" s="122"/>
      <c r="H20" s="123"/>
    </row>
    <row r="21" spans="1:8">
      <c r="A21" s="121"/>
      <c r="B21" s="122"/>
      <c r="C21" s="122"/>
      <c r="D21" s="122"/>
      <c r="E21" s="122"/>
      <c r="F21" s="122"/>
      <c r="G21" s="122"/>
      <c r="H21" s="123"/>
    </row>
    <row r="22" spans="1:8">
      <c r="A22" s="121"/>
      <c r="B22" s="122"/>
      <c r="C22" s="122"/>
      <c r="D22" s="122"/>
      <c r="E22" s="122"/>
      <c r="F22" s="122"/>
      <c r="G22" s="122"/>
      <c r="H22" s="123"/>
    </row>
    <row r="23" spans="1:8">
      <c r="A23" s="124"/>
      <c r="B23" s="125"/>
      <c r="C23" s="125"/>
      <c r="D23" s="125"/>
      <c r="E23" s="125"/>
      <c r="F23" s="125"/>
      <c r="G23" s="125"/>
      <c r="H23" s="126"/>
    </row>
  </sheetData>
  <mergeCells count="22">
    <mergeCell ref="A22:H22"/>
    <mergeCell ref="A23:H23"/>
    <mergeCell ref="A3:H3"/>
    <mergeCell ref="B4:H4"/>
    <mergeCell ref="B5:H5"/>
    <mergeCell ref="B6:H6"/>
    <mergeCell ref="A16:H16"/>
    <mergeCell ref="A17:H17"/>
    <mergeCell ref="A18:H18"/>
    <mergeCell ref="A20:H20"/>
    <mergeCell ref="A21:H21"/>
    <mergeCell ref="A1:H1"/>
    <mergeCell ref="A2:H2"/>
    <mergeCell ref="A13:H13"/>
    <mergeCell ref="A14:H14"/>
    <mergeCell ref="A15:H15"/>
    <mergeCell ref="A7:H7"/>
    <mergeCell ref="B8:H8"/>
    <mergeCell ref="B9:H9"/>
    <mergeCell ref="B10:H10"/>
    <mergeCell ref="B11:H11"/>
    <mergeCell ref="B12:H1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5956C-F52B-40C5-9587-849663DEBA63}">
  <sheetPr>
    <tabColor theme="5"/>
  </sheetPr>
  <dimension ref="A1:C4"/>
  <sheetViews>
    <sheetView workbookViewId="0">
      <selection activeCell="B10" sqref="B10"/>
    </sheetView>
  </sheetViews>
  <sheetFormatPr defaultColWidth="11.42578125" defaultRowHeight="15"/>
  <cols>
    <col min="1" max="1" width="42.28515625" customWidth="1"/>
    <col min="2" max="2" width="38.85546875" customWidth="1"/>
    <col min="3" max="3" width="56.42578125" customWidth="1"/>
  </cols>
  <sheetData>
    <row r="1" spans="1:3">
      <c r="A1" s="4" t="s">
        <v>376</v>
      </c>
      <c r="B1" s="4" t="s">
        <v>372</v>
      </c>
      <c r="C1" s="4" t="s">
        <v>312</v>
      </c>
    </row>
    <row r="2" spans="1:3">
      <c r="A2" s="84" t="s">
        <v>377</v>
      </c>
      <c r="B2" s="85" t="s">
        <v>378</v>
      </c>
      <c r="C2" s="86"/>
    </row>
    <row r="3" spans="1:3">
      <c r="A3" s="87" t="s">
        <v>379</v>
      </c>
      <c r="B3" s="88" t="s">
        <v>380</v>
      </c>
      <c r="C3" s="89"/>
    </row>
    <row r="4" spans="1:3">
      <c r="A4" s="84" t="s">
        <v>381</v>
      </c>
      <c r="B4" s="85" t="s">
        <v>382</v>
      </c>
      <c r="C4" s="86"/>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47713-8179-45DE-8561-295026F2609B}">
  <sheetPr>
    <tabColor theme="8"/>
  </sheetPr>
  <dimension ref="A1:B10"/>
  <sheetViews>
    <sheetView workbookViewId="0">
      <selection activeCell="B23" sqref="B23"/>
    </sheetView>
  </sheetViews>
  <sheetFormatPr defaultColWidth="11.42578125" defaultRowHeight="15"/>
  <cols>
    <col min="1" max="1" width="32.85546875" customWidth="1"/>
    <col min="2" max="2" width="34.7109375" customWidth="1"/>
    <col min="3" max="3" width="63.140625" customWidth="1"/>
  </cols>
  <sheetData>
    <row r="1" spans="1:2">
      <c r="A1" s="45" t="s">
        <v>258</v>
      </c>
      <c r="B1" s="45" t="s">
        <v>383</v>
      </c>
    </row>
    <row r="2" spans="1:2">
      <c r="A2" t="s">
        <v>268</v>
      </c>
      <c r="B2" t="s">
        <v>384</v>
      </c>
    </row>
    <row r="3" spans="1:2">
      <c r="A3" t="s">
        <v>385</v>
      </c>
      <c r="B3" t="s">
        <v>386</v>
      </c>
    </row>
    <row r="4" spans="1:2">
      <c r="A4" t="s">
        <v>387</v>
      </c>
      <c r="B4" t="s">
        <v>388</v>
      </c>
    </row>
    <row r="5" spans="1:2">
      <c r="A5" t="s">
        <v>272</v>
      </c>
      <c r="B5" t="s">
        <v>389</v>
      </c>
    </row>
    <row r="6" spans="1:2">
      <c r="A6" t="s">
        <v>275</v>
      </c>
      <c r="B6" t="s">
        <v>271</v>
      </c>
    </row>
    <row r="7" spans="1:2">
      <c r="A7" t="s">
        <v>390</v>
      </c>
      <c r="B7" t="s">
        <v>290</v>
      </c>
    </row>
    <row r="8" spans="1:2">
      <c r="A8" t="s">
        <v>391</v>
      </c>
      <c r="B8" t="s">
        <v>392</v>
      </c>
    </row>
    <row r="9" spans="1:2">
      <c r="A9" t="s">
        <v>393</v>
      </c>
      <c r="B9" t="s">
        <v>283</v>
      </c>
    </row>
    <row r="10" spans="1:2">
      <c r="A10" t="s">
        <v>278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AB083-F0CD-4C47-B8C8-AC4C83696B73}">
  <sheetPr>
    <tabColor theme="9"/>
  </sheetPr>
  <dimension ref="A1:H36"/>
  <sheetViews>
    <sheetView showGridLines="0" workbookViewId="0">
      <pane xSplit="2" ySplit="2" topLeftCell="D29" activePane="bottomRight" state="frozen"/>
      <selection pane="bottomRight" activeCell="F29" sqref="F29"/>
      <selection pane="bottomLeft" activeCell="A3" sqref="A3"/>
      <selection pane="topRight" activeCell="C1" sqref="C1"/>
    </sheetView>
  </sheetViews>
  <sheetFormatPr defaultColWidth="0" defaultRowHeight="15" zeroHeight="1"/>
  <cols>
    <col min="1" max="1" width="18.85546875" style="5" customWidth="1"/>
    <col min="2" max="2" width="50.7109375" style="5" customWidth="1"/>
    <col min="3" max="3" width="43.140625" style="5" hidden="1" customWidth="1"/>
    <col min="4" max="4" width="43.140625" style="5" customWidth="1"/>
    <col min="5" max="5" width="43.140625" style="5" hidden="1" customWidth="1"/>
    <col min="6" max="6" width="43.140625" style="5" customWidth="1"/>
    <col min="7" max="7" width="43.140625" style="5" hidden="1" customWidth="1"/>
    <col min="8" max="8" width="43.140625" style="5" customWidth="1"/>
    <col min="9" max="16384" width="11.42578125" hidden="1"/>
  </cols>
  <sheetData>
    <row r="1" spans="1:8">
      <c r="A1" s="19"/>
      <c r="B1" s="19"/>
      <c r="C1" s="107" t="s">
        <v>24</v>
      </c>
      <c r="D1" s="107"/>
      <c r="E1" s="107"/>
      <c r="F1" s="107"/>
      <c r="G1" s="107"/>
      <c r="H1" s="107"/>
    </row>
    <row r="2" spans="1:8">
      <c r="A2" s="19" t="s">
        <v>25</v>
      </c>
      <c r="B2" s="19" t="s">
        <v>26</v>
      </c>
      <c r="C2" s="19" t="s">
        <v>27</v>
      </c>
      <c r="D2" s="19" t="s">
        <v>28</v>
      </c>
      <c r="E2" s="19" t="s">
        <v>29</v>
      </c>
      <c r="F2" s="19" t="s">
        <v>30</v>
      </c>
      <c r="G2" s="19" t="s">
        <v>31</v>
      </c>
      <c r="H2" s="19" t="s">
        <v>32</v>
      </c>
    </row>
    <row r="3" spans="1:8" ht="128.1">
      <c r="A3" s="108" t="s">
        <v>33</v>
      </c>
      <c r="B3" s="46" t="s">
        <v>34</v>
      </c>
      <c r="C3" s="46" t="s">
        <v>35</v>
      </c>
      <c r="D3" s="46" t="s">
        <v>36</v>
      </c>
      <c r="E3" s="46" t="s">
        <v>37</v>
      </c>
      <c r="F3" s="46" t="s">
        <v>38</v>
      </c>
      <c r="G3" s="46"/>
      <c r="H3" s="46" t="s">
        <v>34</v>
      </c>
    </row>
    <row r="4" spans="1:8" ht="96">
      <c r="A4" s="105"/>
      <c r="B4" s="47" t="s">
        <v>39</v>
      </c>
      <c r="C4" s="47"/>
      <c r="D4" s="60" t="s">
        <v>40</v>
      </c>
      <c r="E4" s="47"/>
      <c r="F4" s="47" t="s">
        <v>41</v>
      </c>
      <c r="G4" s="47"/>
      <c r="H4" s="47" t="s">
        <v>39</v>
      </c>
    </row>
    <row r="5" spans="1:8" ht="111.95">
      <c r="A5" s="105"/>
      <c r="B5" s="47" t="s">
        <v>42</v>
      </c>
      <c r="C5" s="47"/>
      <c r="D5" s="60" t="s">
        <v>43</v>
      </c>
      <c r="E5" s="47"/>
      <c r="F5" s="47" t="s">
        <v>44</v>
      </c>
      <c r="G5" s="47"/>
      <c r="H5" s="47" t="s">
        <v>45</v>
      </c>
    </row>
    <row r="6" spans="1:8" ht="128.1">
      <c r="A6" s="105"/>
      <c r="B6" s="47" t="s">
        <v>46</v>
      </c>
      <c r="C6" s="47"/>
      <c r="D6" s="48" t="s">
        <v>47</v>
      </c>
      <c r="E6" s="47"/>
      <c r="F6" s="48" t="s">
        <v>48</v>
      </c>
      <c r="G6" s="47"/>
      <c r="H6" s="47" t="s">
        <v>46</v>
      </c>
    </row>
    <row r="7" spans="1:8" ht="111.95">
      <c r="A7" s="105"/>
      <c r="B7" s="47" t="s">
        <v>49</v>
      </c>
      <c r="C7" s="47"/>
      <c r="D7" s="49" t="s">
        <v>50</v>
      </c>
      <c r="E7" s="47"/>
      <c r="F7" s="49" t="s">
        <v>51</v>
      </c>
      <c r="G7" s="47"/>
      <c r="H7" s="47" t="s">
        <v>49</v>
      </c>
    </row>
    <row r="8" spans="1:8" ht="118.5" customHeight="1">
      <c r="A8" s="104" t="s">
        <v>52</v>
      </c>
      <c r="B8" s="50" t="s">
        <v>53</v>
      </c>
      <c r="C8" s="50"/>
      <c r="D8" s="51" t="s">
        <v>54</v>
      </c>
      <c r="E8" s="50"/>
      <c r="F8" s="51" t="s">
        <v>55</v>
      </c>
      <c r="G8" s="50"/>
      <c r="H8" s="50" t="s">
        <v>53</v>
      </c>
    </row>
    <row r="9" spans="1:8" ht="96">
      <c r="A9" s="104"/>
      <c r="B9" s="50" t="s">
        <v>56</v>
      </c>
      <c r="C9" s="50"/>
      <c r="D9" s="51" t="s">
        <v>57</v>
      </c>
      <c r="E9" s="50"/>
      <c r="F9" s="51" t="s">
        <v>58</v>
      </c>
      <c r="G9" s="50"/>
      <c r="H9" s="50" t="s">
        <v>56</v>
      </c>
    </row>
    <row r="10" spans="1:8" ht="63.95">
      <c r="A10" s="104"/>
      <c r="B10" s="50" t="s">
        <v>59</v>
      </c>
      <c r="C10" s="50"/>
      <c r="D10" s="51" t="s">
        <v>60</v>
      </c>
      <c r="E10" s="50"/>
      <c r="F10" s="51" t="s">
        <v>61</v>
      </c>
      <c r="G10" s="50"/>
      <c r="H10" s="50" t="s">
        <v>59</v>
      </c>
    </row>
    <row r="11" spans="1:8" ht="96">
      <c r="A11" s="105" t="s">
        <v>62</v>
      </c>
      <c r="B11" s="47" t="s">
        <v>63</v>
      </c>
      <c r="C11" s="47"/>
      <c r="D11" s="49" t="s">
        <v>64</v>
      </c>
      <c r="E11" s="47"/>
      <c r="F11" s="49" t="s">
        <v>65</v>
      </c>
      <c r="G11" s="47"/>
      <c r="H11" s="47" t="s">
        <v>63</v>
      </c>
    </row>
    <row r="12" spans="1:8" ht="96">
      <c r="A12" s="105"/>
      <c r="B12" s="47" t="s">
        <v>66</v>
      </c>
      <c r="C12" s="47"/>
      <c r="D12" s="49" t="s">
        <v>67</v>
      </c>
      <c r="E12" s="47"/>
      <c r="F12" s="49" t="s">
        <v>68</v>
      </c>
      <c r="G12" s="47"/>
      <c r="H12" s="47" t="s">
        <v>66</v>
      </c>
    </row>
    <row r="13" spans="1:8" ht="111.95">
      <c r="A13" s="105"/>
      <c r="B13" s="47" t="s">
        <v>69</v>
      </c>
      <c r="C13" s="47"/>
      <c r="D13" s="49" t="s">
        <v>70</v>
      </c>
      <c r="E13" s="47"/>
      <c r="F13" s="49" t="s">
        <v>71</v>
      </c>
      <c r="G13" s="47"/>
      <c r="H13" s="47" t="s">
        <v>69</v>
      </c>
    </row>
    <row r="14" spans="1:8" ht="128.1">
      <c r="A14" s="105"/>
      <c r="B14" s="47" t="s">
        <v>72</v>
      </c>
      <c r="C14" s="47"/>
      <c r="D14" s="49" t="s">
        <v>73</v>
      </c>
      <c r="E14" s="47"/>
      <c r="F14" s="49" t="s">
        <v>74</v>
      </c>
      <c r="G14" s="47"/>
      <c r="H14" s="47" t="s">
        <v>72</v>
      </c>
    </row>
    <row r="15" spans="1:8" ht="80.099999999999994">
      <c r="A15" s="105"/>
      <c r="B15" s="47" t="s">
        <v>75</v>
      </c>
      <c r="C15" s="47"/>
      <c r="D15" s="49" t="s">
        <v>76</v>
      </c>
      <c r="E15" s="47"/>
      <c r="F15" s="49" t="s">
        <v>77</v>
      </c>
      <c r="G15" s="47"/>
      <c r="H15" s="47" t="s">
        <v>75</v>
      </c>
    </row>
    <row r="16" spans="1:8" ht="80.099999999999994">
      <c r="A16" s="104" t="s">
        <v>78</v>
      </c>
      <c r="B16" s="50" t="s">
        <v>79</v>
      </c>
      <c r="C16" s="50"/>
      <c r="D16" s="51" t="s">
        <v>80</v>
      </c>
      <c r="E16" s="50"/>
      <c r="F16" s="51" t="s">
        <v>81</v>
      </c>
      <c r="G16" s="50"/>
      <c r="H16" s="50" t="s">
        <v>79</v>
      </c>
    </row>
    <row r="17" spans="1:8" ht="111.95">
      <c r="A17" s="104"/>
      <c r="B17" s="50" t="s">
        <v>82</v>
      </c>
      <c r="C17" s="50"/>
      <c r="D17" s="51" t="s">
        <v>83</v>
      </c>
      <c r="E17" s="50"/>
      <c r="F17" s="51" t="s">
        <v>84</v>
      </c>
      <c r="G17" s="50"/>
      <c r="H17" s="50" t="s">
        <v>82</v>
      </c>
    </row>
    <row r="18" spans="1:8" ht="96">
      <c r="A18" s="104"/>
      <c r="B18" s="50" t="s">
        <v>85</v>
      </c>
      <c r="C18" s="50"/>
      <c r="D18" s="50" t="s">
        <v>86</v>
      </c>
      <c r="E18" s="50"/>
      <c r="F18" s="50" t="s">
        <v>87</v>
      </c>
      <c r="G18" s="50"/>
      <c r="H18" s="52" t="s">
        <v>88</v>
      </c>
    </row>
    <row r="19" spans="1:8" ht="80.099999999999994">
      <c r="A19" s="104"/>
      <c r="B19" s="50" t="s">
        <v>89</v>
      </c>
      <c r="C19" s="50"/>
      <c r="D19" s="50" t="s">
        <v>90</v>
      </c>
      <c r="E19" s="50"/>
      <c r="F19" s="50" t="s">
        <v>91</v>
      </c>
      <c r="G19" s="50"/>
      <c r="H19" s="52" t="s">
        <v>92</v>
      </c>
    </row>
    <row r="20" spans="1:8" ht="80.099999999999994">
      <c r="A20" s="104"/>
      <c r="B20" s="50" t="s">
        <v>93</v>
      </c>
      <c r="C20" s="50"/>
      <c r="D20" s="50" t="s">
        <v>94</v>
      </c>
      <c r="E20" s="50"/>
      <c r="F20" s="50" t="s">
        <v>95</v>
      </c>
      <c r="G20" s="50"/>
      <c r="H20" s="52" t="s">
        <v>96</v>
      </c>
    </row>
    <row r="21" spans="1:8" ht="80.099999999999994">
      <c r="A21" s="105" t="s">
        <v>97</v>
      </c>
      <c r="B21" s="47" t="s">
        <v>98</v>
      </c>
      <c r="C21" s="47"/>
      <c r="D21" s="53" t="s">
        <v>99</v>
      </c>
      <c r="E21" s="47"/>
      <c r="F21" s="47" t="s">
        <v>100</v>
      </c>
      <c r="G21" s="47"/>
      <c r="H21" s="47" t="s">
        <v>101</v>
      </c>
    </row>
    <row r="22" spans="1:8" ht="80.099999999999994">
      <c r="A22" s="105"/>
      <c r="B22" s="47" t="s">
        <v>102</v>
      </c>
      <c r="C22" s="47"/>
      <c r="D22" s="47" t="s">
        <v>103</v>
      </c>
      <c r="E22" s="47"/>
      <c r="F22" s="47" t="s">
        <v>104</v>
      </c>
      <c r="G22" s="47"/>
      <c r="H22" s="47" t="s">
        <v>105</v>
      </c>
    </row>
    <row r="23" spans="1:8" ht="96">
      <c r="A23" s="105"/>
      <c r="B23" s="47" t="s">
        <v>106</v>
      </c>
      <c r="C23" s="47"/>
      <c r="D23" s="47" t="s">
        <v>107</v>
      </c>
      <c r="E23" s="47"/>
      <c r="F23" s="47" t="s">
        <v>108</v>
      </c>
      <c r="G23" s="47"/>
      <c r="H23" s="47" t="s">
        <v>109</v>
      </c>
    </row>
    <row r="24" spans="1:8" ht="63.95">
      <c r="A24" s="105"/>
      <c r="B24" s="47" t="s">
        <v>110</v>
      </c>
      <c r="C24" s="47"/>
      <c r="D24" s="47" t="s">
        <v>111</v>
      </c>
      <c r="E24" s="47"/>
      <c r="F24" s="47" t="s">
        <v>112</v>
      </c>
      <c r="G24" s="47"/>
      <c r="H24" s="47" t="s">
        <v>110</v>
      </c>
    </row>
    <row r="25" spans="1:8" ht="96">
      <c r="A25" s="105"/>
      <c r="B25" s="47" t="s">
        <v>113</v>
      </c>
      <c r="C25" s="47" t="s">
        <v>114</v>
      </c>
      <c r="D25" s="47" t="s">
        <v>115</v>
      </c>
      <c r="E25" s="47" t="s">
        <v>116</v>
      </c>
      <c r="F25" s="47" t="s">
        <v>117</v>
      </c>
      <c r="G25" s="47"/>
      <c r="H25" s="47" t="s">
        <v>113</v>
      </c>
    </row>
    <row r="26" spans="1:8" ht="80.099999999999994">
      <c r="A26" s="104" t="s">
        <v>118</v>
      </c>
      <c r="B26" s="50" t="s">
        <v>119</v>
      </c>
      <c r="C26" s="50"/>
      <c r="D26" s="50" t="s">
        <v>120</v>
      </c>
      <c r="E26" s="50"/>
      <c r="F26" s="50" t="s">
        <v>121</v>
      </c>
      <c r="G26" s="50"/>
      <c r="H26" s="50" t="s">
        <v>119</v>
      </c>
    </row>
    <row r="27" spans="1:8" ht="159.94999999999999">
      <c r="A27" s="104"/>
      <c r="B27" s="50" t="s">
        <v>122</v>
      </c>
      <c r="C27" s="50" t="s">
        <v>123</v>
      </c>
      <c r="D27" s="50" t="s">
        <v>124</v>
      </c>
      <c r="E27" s="50" t="s">
        <v>125</v>
      </c>
      <c r="F27" s="50" t="s">
        <v>126</v>
      </c>
      <c r="G27" s="50"/>
      <c r="H27" s="50" t="s">
        <v>122</v>
      </c>
    </row>
    <row r="28" spans="1:8" ht="96">
      <c r="A28" s="104"/>
      <c r="B28" s="50" t="s">
        <v>127</v>
      </c>
      <c r="C28" s="50"/>
      <c r="D28" s="61" t="s">
        <v>128</v>
      </c>
      <c r="E28" s="50"/>
      <c r="F28" s="50" t="s">
        <v>127</v>
      </c>
      <c r="G28" s="50"/>
      <c r="H28" s="50" t="s">
        <v>127</v>
      </c>
    </row>
    <row r="29" spans="1:8" ht="80.099999999999994">
      <c r="A29" s="104"/>
      <c r="B29" s="50" t="s">
        <v>129</v>
      </c>
      <c r="C29" s="50"/>
      <c r="D29" s="61" t="s">
        <v>130</v>
      </c>
      <c r="E29" s="50"/>
      <c r="F29" s="50" t="s">
        <v>131</v>
      </c>
      <c r="G29" s="50"/>
      <c r="H29" s="50" t="s">
        <v>129</v>
      </c>
    </row>
    <row r="30" spans="1:8" ht="96">
      <c r="A30" s="105" t="s">
        <v>132</v>
      </c>
      <c r="B30" s="47" t="s">
        <v>133</v>
      </c>
      <c r="C30" s="47"/>
      <c r="D30" s="47" t="s">
        <v>134</v>
      </c>
      <c r="E30" s="47"/>
      <c r="F30" s="47" t="s">
        <v>135</v>
      </c>
      <c r="G30" s="47"/>
      <c r="H30" s="47" t="s">
        <v>133</v>
      </c>
    </row>
    <row r="31" spans="1:8" ht="111.95">
      <c r="A31" s="105"/>
      <c r="B31" s="47" t="s">
        <v>136</v>
      </c>
      <c r="C31" s="47"/>
      <c r="D31" s="47" t="s">
        <v>137</v>
      </c>
      <c r="E31" s="47"/>
      <c r="F31" s="47" t="s">
        <v>138</v>
      </c>
      <c r="G31" s="47"/>
      <c r="H31" s="47" t="s">
        <v>136</v>
      </c>
    </row>
    <row r="32" spans="1:8" ht="80.099999999999994">
      <c r="A32" s="105"/>
      <c r="B32" s="47" t="s">
        <v>139</v>
      </c>
      <c r="C32" s="47"/>
      <c r="D32" s="47" t="s">
        <v>140</v>
      </c>
      <c r="E32" s="47"/>
      <c r="F32" s="47" t="s">
        <v>141</v>
      </c>
      <c r="G32" s="47"/>
      <c r="H32" s="47" t="s">
        <v>139</v>
      </c>
    </row>
    <row r="33" spans="1:8" ht="63.95">
      <c r="A33" s="104" t="s">
        <v>142</v>
      </c>
      <c r="B33" s="50" t="s">
        <v>143</v>
      </c>
      <c r="C33" s="50"/>
      <c r="D33" s="50" t="s">
        <v>144</v>
      </c>
      <c r="E33" s="50"/>
      <c r="F33" s="50" t="s">
        <v>145</v>
      </c>
      <c r="G33" s="50"/>
      <c r="H33" s="50" t="s">
        <v>143</v>
      </c>
    </row>
    <row r="34" spans="1:8" ht="80.099999999999994">
      <c r="A34" s="104"/>
      <c r="B34" s="50" t="s">
        <v>146</v>
      </c>
      <c r="C34" s="50"/>
      <c r="D34" s="50" t="s">
        <v>147</v>
      </c>
      <c r="E34" s="50"/>
      <c r="F34" s="50" t="s">
        <v>148</v>
      </c>
      <c r="G34" s="50"/>
      <c r="H34" s="50" t="s">
        <v>146</v>
      </c>
    </row>
    <row r="35" spans="1:8" s="3" customFormat="1" ht="96">
      <c r="A35" s="104"/>
      <c r="B35" s="50" t="s">
        <v>149</v>
      </c>
      <c r="C35" s="50"/>
      <c r="D35" s="50" t="s">
        <v>150</v>
      </c>
      <c r="E35" s="50"/>
      <c r="F35" s="50" t="s">
        <v>151</v>
      </c>
      <c r="G35" s="50"/>
      <c r="H35" s="50" t="s">
        <v>149</v>
      </c>
    </row>
    <row r="36" spans="1:8" s="3" customFormat="1" ht="63.95">
      <c r="A36" s="106"/>
      <c r="B36" s="54" t="s">
        <v>152</v>
      </c>
      <c r="C36" s="54"/>
      <c r="D36" s="54" t="s">
        <v>153</v>
      </c>
      <c r="E36" s="54"/>
      <c r="F36" s="54" t="s">
        <v>154</v>
      </c>
      <c r="G36" s="54"/>
      <c r="H36" s="54" t="s">
        <v>152</v>
      </c>
    </row>
  </sheetData>
  <mergeCells count="9">
    <mergeCell ref="A26:A29"/>
    <mergeCell ref="A30:A32"/>
    <mergeCell ref="A33:A36"/>
    <mergeCell ref="C1:H1"/>
    <mergeCell ref="A3:A7"/>
    <mergeCell ref="A8:A10"/>
    <mergeCell ref="A11:A15"/>
    <mergeCell ref="A16:A20"/>
    <mergeCell ref="A21:A2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0ECDD-CACF-4956-8E5D-B2D19DE06BC6}">
  <sheetPr>
    <tabColor theme="9"/>
  </sheetPr>
  <dimension ref="A1:D5"/>
  <sheetViews>
    <sheetView showGridLines="0" workbookViewId="0">
      <selection activeCell="D5" sqref="D2:D5"/>
    </sheetView>
  </sheetViews>
  <sheetFormatPr defaultColWidth="11.42578125" defaultRowHeight="15"/>
  <cols>
    <col min="1" max="1" width="7.140625" style="3" customWidth="1"/>
    <col min="2" max="2" width="89.85546875" style="3" customWidth="1"/>
    <col min="3" max="3" width="26" style="3" customWidth="1"/>
    <col min="4" max="4" width="14.28515625" style="3" customWidth="1"/>
    <col min="5" max="16384" width="11.42578125" style="3"/>
  </cols>
  <sheetData>
    <row r="1" spans="1:4" ht="15.95">
      <c r="A1" s="26" t="s">
        <v>155</v>
      </c>
      <c r="B1" s="26" t="s">
        <v>156</v>
      </c>
      <c r="C1" s="26" t="s">
        <v>157</v>
      </c>
      <c r="D1" s="26" t="s">
        <v>158</v>
      </c>
    </row>
    <row r="2" spans="1:4" ht="78.75" customHeight="1">
      <c r="A2" s="27">
        <v>1</v>
      </c>
      <c r="B2" s="14" t="s">
        <v>159</v>
      </c>
      <c r="C2" s="14" t="s">
        <v>160</v>
      </c>
      <c r="D2" s="93">
        <v>0.3</v>
      </c>
    </row>
    <row r="3" spans="1:4" ht="62.25" customHeight="1">
      <c r="A3" s="27">
        <v>2</v>
      </c>
      <c r="B3" s="14" t="s">
        <v>161</v>
      </c>
      <c r="C3" s="14" t="s">
        <v>162</v>
      </c>
      <c r="D3" s="93">
        <v>0.05</v>
      </c>
    </row>
    <row r="4" spans="1:4" ht="32.1">
      <c r="A4" s="27">
        <v>3</v>
      </c>
      <c r="B4" s="14" t="s">
        <v>163</v>
      </c>
      <c r="C4" s="14" t="s">
        <v>164</v>
      </c>
      <c r="D4" s="93">
        <v>0.35</v>
      </c>
    </row>
    <row r="5" spans="1:4" ht="48">
      <c r="A5" s="27">
        <v>4</v>
      </c>
      <c r="B5" s="14" t="s">
        <v>165</v>
      </c>
      <c r="C5" s="14" t="s">
        <v>166</v>
      </c>
      <c r="D5" s="93">
        <v>0.3</v>
      </c>
    </row>
  </sheetData>
  <customSheetViews>
    <customSheetView guid="{54CB08BF-6DAB-4B61-BB17-C94BFB59962B}">
      <pageMargins left="0" right="0" top="0" bottom="0" header="0" footer="0"/>
    </customSheetView>
  </customSheetViews>
  <phoneticPr fontId="9"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4F1550-FBC9-4577-9042-CE98FBEB4F3C}">
  <sheetPr>
    <tabColor theme="9"/>
  </sheetPr>
  <dimension ref="A1:E11"/>
  <sheetViews>
    <sheetView showGridLines="0" workbookViewId="0">
      <pane ySplit="2" topLeftCell="A4" activePane="bottomLeft" state="frozen"/>
      <selection pane="bottomLeft" activeCell="E3" sqref="E3:E11"/>
    </sheetView>
  </sheetViews>
  <sheetFormatPr defaultColWidth="11.42578125" defaultRowHeight="15"/>
  <cols>
    <col min="1" max="1" width="15.85546875" style="3" bestFit="1" customWidth="1"/>
    <col min="2" max="2" width="10.42578125" style="3" bestFit="1" customWidth="1"/>
    <col min="3" max="3" width="49.7109375" style="18" bestFit="1" customWidth="1"/>
    <col min="4" max="4" width="14.42578125" style="3" customWidth="1"/>
    <col min="5" max="5" width="12.85546875" style="3" customWidth="1"/>
    <col min="6" max="16384" width="11.42578125" style="3"/>
  </cols>
  <sheetData>
    <row r="1" spans="1:5" ht="15" customHeight="1">
      <c r="A1" s="38"/>
      <c r="B1" s="38"/>
      <c r="C1" s="39"/>
      <c r="D1" s="38"/>
      <c r="E1" s="38"/>
    </row>
    <row r="2" spans="1:5" ht="32.1">
      <c r="A2" s="26" t="s">
        <v>167</v>
      </c>
      <c r="B2" s="26" t="s">
        <v>168</v>
      </c>
      <c r="C2" s="26" t="s">
        <v>169</v>
      </c>
      <c r="D2" s="26" t="s">
        <v>158</v>
      </c>
      <c r="E2" s="26" t="s">
        <v>170</v>
      </c>
    </row>
    <row r="3" spans="1:5" ht="60" customHeight="1">
      <c r="A3" s="21" t="s">
        <v>171</v>
      </c>
      <c r="B3" s="27">
        <f>VALUE(LEFT(Tabla3[[#This Row],[Cod. Criterio]],2))</f>
        <v>1</v>
      </c>
      <c r="C3" s="18" t="s">
        <v>172</v>
      </c>
      <c r="D3" s="90">
        <v>0.7</v>
      </c>
      <c r="E3" s="55">
        <f>Tabla3[[#This Row],[Ponderación]]*VLOOKUP(B3,Tabla2[#All],4,TRUE)</f>
        <v>0.21</v>
      </c>
    </row>
    <row r="4" spans="1:5" ht="48">
      <c r="A4" s="21" t="s">
        <v>173</v>
      </c>
      <c r="B4" s="27">
        <f>VALUE(LEFT(Tabla3[[#This Row],[Cod. Criterio]],2))</f>
        <v>1</v>
      </c>
      <c r="C4" s="18" t="s">
        <v>174</v>
      </c>
      <c r="D4" s="90">
        <v>0.3</v>
      </c>
      <c r="E4" s="55">
        <f>Tabla3[[#This Row],[Ponderación]]*VLOOKUP(B4,Tabla2[#All],4,TRUE)</f>
        <v>0.09</v>
      </c>
    </row>
    <row r="5" spans="1:5" ht="71.099999999999994" customHeight="1">
      <c r="A5" s="29" t="s">
        <v>175</v>
      </c>
      <c r="B5" s="28">
        <f>VALUE(LEFT(Tabla3[[#This Row],[Cod. Criterio]],2))</f>
        <v>2</v>
      </c>
      <c r="C5" s="30" t="s">
        <v>176</v>
      </c>
      <c r="D5" s="91">
        <v>0.5</v>
      </c>
      <c r="E5" s="55">
        <f>Tabla3[[#This Row],[Ponderación]]*VLOOKUP(B5,Tabla2[#All],4,TRUE)</f>
        <v>2.5000000000000001E-2</v>
      </c>
    </row>
    <row r="6" spans="1:5" ht="93" customHeight="1">
      <c r="A6" s="29" t="s">
        <v>177</v>
      </c>
      <c r="B6" s="28">
        <f>VALUE(LEFT(Tabla3[[#This Row],[Cod. Criterio]],2))</f>
        <v>2</v>
      </c>
      <c r="C6" s="30" t="s">
        <v>178</v>
      </c>
      <c r="D6" s="91">
        <v>0.5</v>
      </c>
      <c r="E6" s="55">
        <f>Tabla3[[#This Row],[Ponderación]]*VLOOKUP(B6,Tabla2[#All],4,TRUE)</f>
        <v>2.5000000000000001E-2</v>
      </c>
    </row>
    <row r="7" spans="1:5" ht="72" customHeight="1">
      <c r="A7" s="21" t="s">
        <v>179</v>
      </c>
      <c r="B7" s="27">
        <f>VALUE(LEFT(Tabla3[[#This Row],[Cod. Criterio]],2))</f>
        <v>3</v>
      </c>
      <c r="C7" s="18" t="s">
        <v>180</v>
      </c>
      <c r="D7" s="90">
        <v>0.2</v>
      </c>
      <c r="E7" s="55">
        <f>Tabla3[[#This Row],[Ponderación]]*VLOOKUP(B7,Tabla2[#All],4,TRUE)</f>
        <v>6.9999999999999993E-2</v>
      </c>
    </row>
    <row r="8" spans="1:5" ht="60.95" customHeight="1">
      <c r="A8" s="21" t="s">
        <v>181</v>
      </c>
      <c r="B8" s="27">
        <f>VALUE(LEFT(Tabla3[[#This Row],[Cod. Criterio]],2))</f>
        <v>3</v>
      </c>
      <c r="C8" s="18" t="s">
        <v>182</v>
      </c>
      <c r="D8" s="90">
        <v>0.8</v>
      </c>
      <c r="E8" s="55">
        <f>Tabla3[[#This Row],[Ponderación]]*VLOOKUP(B8,Tabla2[#All],4,TRUE)</f>
        <v>0.27999999999999997</v>
      </c>
    </row>
    <row r="9" spans="1:5" ht="60" customHeight="1">
      <c r="A9" s="21" t="s">
        <v>183</v>
      </c>
      <c r="B9" s="27">
        <f>VALUE(LEFT(Tabla3[[#This Row],[Cod. Criterio]],2))</f>
        <v>4</v>
      </c>
      <c r="C9" s="18" t="s">
        <v>184</v>
      </c>
      <c r="D9" s="92">
        <v>0.7</v>
      </c>
      <c r="E9" s="55">
        <f>Tabla3[[#This Row],[Ponderación]]*VLOOKUP(B9,Tabla2[#All],4,TRUE)</f>
        <v>0.21</v>
      </c>
    </row>
    <row r="10" spans="1:5" ht="57.95" customHeight="1">
      <c r="A10" s="21" t="s">
        <v>185</v>
      </c>
      <c r="B10" s="27">
        <f>VALUE(LEFT(Tabla3[[#This Row],[Cod. Criterio]],2))</f>
        <v>4</v>
      </c>
      <c r="C10" s="18" t="s">
        <v>186</v>
      </c>
      <c r="D10" s="92">
        <v>0.2</v>
      </c>
      <c r="E10" s="55">
        <f>Tabla3[[#This Row],[Ponderación]]*VLOOKUP(B10,Tabla2[#All],4,TRUE)</f>
        <v>0.06</v>
      </c>
    </row>
    <row r="11" spans="1:5" ht="57.95" customHeight="1">
      <c r="A11" s="21" t="s">
        <v>187</v>
      </c>
      <c r="B11" s="27">
        <f>VALUE(LEFT(Tabla3[[#This Row],[Cod. Criterio]],2))</f>
        <v>4</v>
      </c>
      <c r="C11" s="18" t="s">
        <v>188</v>
      </c>
      <c r="D11" s="92">
        <v>0.1</v>
      </c>
      <c r="E11" s="55">
        <f>Tabla3[[#This Row],[Ponderación]]*VLOOKUP(B11,Tabla2[#All],4,TRUE)</f>
        <v>0.03</v>
      </c>
    </row>
  </sheetData>
  <conditionalFormatting sqref="A3:E11">
    <cfRule type="expression" dxfId="83" priority="19">
      <formula>ISEVEN($B3)</formula>
    </cfRule>
  </conditionalFormatting>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119AC-91F7-47FE-8996-9A3919851D19}">
  <sheetPr>
    <tabColor theme="9"/>
  </sheetPr>
  <dimension ref="A1:H36"/>
  <sheetViews>
    <sheetView showGridLines="0" workbookViewId="0">
      <pane ySplit="1" topLeftCell="A19" activePane="bottomLeft" state="frozen"/>
      <selection pane="bottomLeft" activeCell="A21" sqref="A21:G22"/>
    </sheetView>
  </sheetViews>
  <sheetFormatPr defaultColWidth="11.42578125" defaultRowHeight="15"/>
  <cols>
    <col min="1" max="1" width="8.7109375" style="10" customWidth="1"/>
    <col min="2" max="2" width="11.140625" style="31" customWidth="1"/>
    <col min="3" max="3" width="11.42578125" style="10" customWidth="1"/>
    <col min="4" max="4" width="57.140625" style="34" customWidth="1"/>
    <col min="5" max="5" width="44.28515625" style="34" hidden="1" customWidth="1"/>
    <col min="6" max="6" width="15" style="34" customWidth="1"/>
    <col min="7" max="7" width="14.42578125" style="10" customWidth="1"/>
    <col min="8" max="8" width="36.85546875" style="10" hidden="1" customWidth="1"/>
    <col min="9" max="9" width="11.85546875" style="10" bestFit="1" customWidth="1"/>
    <col min="10" max="16384" width="11.42578125" style="10"/>
  </cols>
  <sheetData>
    <row r="1" spans="1:8" ht="32.1">
      <c r="A1" s="56" t="s">
        <v>168</v>
      </c>
      <c r="B1" s="56" t="s">
        <v>167</v>
      </c>
      <c r="C1" s="56" t="s">
        <v>189</v>
      </c>
      <c r="D1" s="56" t="s">
        <v>190</v>
      </c>
      <c r="E1" s="56" t="s">
        <v>191</v>
      </c>
      <c r="F1" s="56" t="s">
        <v>192</v>
      </c>
      <c r="G1" s="57" t="s">
        <v>193</v>
      </c>
      <c r="H1" s="56" t="s">
        <v>194</v>
      </c>
    </row>
    <row r="2" spans="1:8" ht="63.95">
      <c r="A2" s="58">
        <f>VALUE(LEFT(Tabla35[[#This Row],[Cod. Criterio]],2))</f>
        <v>1</v>
      </c>
      <c r="B2" s="59" t="s">
        <v>171</v>
      </c>
      <c r="C2" s="59"/>
      <c r="D2" s="94" t="s">
        <v>172</v>
      </c>
      <c r="E2" s="94" t="str">
        <f>_xlfn.CONCAT(Tabla35[[#This Row],[Cod.Logro]],Tabla35[[#This Row],[Criterio / Subcriterio]])</f>
        <v>Reconocer propuestas artísticas básicas de diferentes géneros, estilos, épocas y culturas, a través de la recepción activa y mostrando curiosidad y respeto por las mismas.</v>
      </c>
      <c r="F2" s="95"/>
      <c r="G2" s="96">
        <f>VLOOKUP(Tabla35[[#This Row],[Cod. Comp]],Tabla2[],COLUMN(Tabla2[Ponderación]),FALSE)*VLOOKUP(Tabla35[[#This Row],[Cod. Criterio]],Tabla3[],COLUMN(Tabla3[Ponderación]),FALSE)*IF(ISBLANK(Tabla35[[#This Row],[Cod.Logro]]),1,Tabla35[[#This Row],[Ponderación parcial]])</f>
        <v>0.21</v>
      </c>
      <c r="H2" s="44" t="e" vm="1">
        <f>IF([1]!Tabla35[[#This Row],[Cod.Logro]]&gt;0,MATCH([1]!Tabla35[[#This Row],[Cod-Subcrt]],[1]!Tabla6[[#All],[Subcriterio]],0),99)</f>
        <v>#REF!</v>
      </c>
    </row>
    <row r="3" spans="1:8" ht="30.75">
      <c r="A3" s="58">
        <f>VALUE(LEFT(Tabla35[[#This Row],[Cod. Criterio]],2))</f>
        <v>1</v>
      </c>
      <c r="B3" s="59" t="str">
        <f>LEFT(Tabla35[[#This Row],[Cod.Logro]],5)</f>
        <v>01.01</v>
      </c>
      <c r="C3" s="59" t="s">
        <v>195</v>
      </c>
      <c r="D3" s="94" t="s">
        <v>196</v>
      </c>
      <c r="E3" s="94" t="str">
        <f>_xlfn.CONCAT(Tabla35[[#This Row],[Cod.Logro]],Tabla35[[#This Row],[Criterio / Subcriterio]])</f>
        <v>01.01.01Reconoce propuestas básicas de distintos géneros, estilos. Épocas y culturas.</v>
      </c>
      <c r="F3" s="95">
        <v>0.5</v>
      </c>
      <c r="G3" s="97">
        <f>VLOOKUP(Tabla35[[#This Row],[Cod. Comp]],Tabla2[],COLUMN(Tabla2[Ponderación]),FALSE)*VLOOKUP(Tabla35[[#This Row],[Cod. Criterio]],Tabla3[],COLUMN(Tabla3[Ponderación]),FALSE)*IF(ISBLANK(Tabla35[[#This Row],[Cod.Logro]]),1,Tabla35[[#This Row],[Ponderación parcial]])</f>
        <v>0.105</v>
      </c>
      <c r="H3" s="44" t="e" vm="1">
        <f>IF([1]!Tabla35[[#This Row],[Cod.Logro]]&gt;0,MATCH([1]!Tabla35[[#This Row],[Cod-Subcrt]],[1]!Tabla6[[#All],[Subcriterio]],0),99)</f>
        <v>#REF!</v>
      </c>
    </row>
    <row r="4" spans="1:8" ht="15.95">
      <c r="A4" s="58">
        <f>VALUE(LEFT(Tabla35[[#This Row],[Cod. Criterio]],2))</f>
        <v>1</v>
      </c>
      <c r="B4" s="59" t="str">
        <f>LEFT(Tabla35[[#This Row],[Cod.Logro]],5)</f>
        <v>01.01</v>
      </c>
      <c r="C4" s="59" t="s">
        <v>197</v>
      </c>
      <c r="D4" s="94" t="s">
        <v>198</v>
      </c>
      <c r="E4" s="94" t="str">
        <f>_xlfn.CONCAT(Tabla35[[#This Row],[Cod.Logro]],Tabla35[[#This Row],[Criterio / Subcriterio]])</f>
        <v>01.01.02Hace uso de la recepción activa</v>
      </c>
      <c r="F4" s="95">
        <v>0.4</v>
      </c>
      <c r="G4" s="97">
        <f>VLOOKUP(Tabla35[[#This Row],[Cod. Comp]],Tabla2[],COLUMN(Tabla2[Ponderación]),FALSE)*VLOOKUP(Tabla35[[#This Row],[Cod. Criterio]],Tabla3[],COLUMN(Tabla3[Ponderación]),FALSE)*IF(ISBLANK(Tabla35[[#This Row],[Cod.Logro]]),1,Tabla35[[#This Row],[Ponderación parcial]])</f>
        <v>8.4000000000000005E-2</v>
      </c>
      <c r="H4" s="44" t="e" vm="1">
        <f>IF([1]!Tabla35[[#This Row],[Cod.Logro]]&gt;0,MATCH([1]!Tabla35[[#This Row],[Cod-Subcrt]],[1]!Tabla6[[#All],[Subcriterio]],0),99)</f>
        <v>#REF!</v>
      </c>
    </row>
    <row r="5" spans="1:8" ht="32.1">
      <c r="A5" s="58">
        <f>VALUE(LEFT(Tabla35[[#This Row],[Cod. Criterio]],2))</f>
        <v>1</v>
      </c>
      <c r="B5" s="59" t="str">
        <f>LEFT(Tabla35[[#This Row],[Cod.Logro]],5)</f>
        <v>01.01</v>
      </c>
      <c r="C5" s="59" t="s">
        <v>199</v>
      </c>
      <c r="D5" s="94" t="s">
        <v>200</v>
      </c>
      <c r="E5" s="94" t="str">
        <f>_xlfn.CONCAT(Tabla35[[#This Row],[Cod.Logro]],Tabla35[[#This Row],[Criterio / Subcriterio]])</f>
        <v>01.01.03Muestra curiosidad y respeto por las propuestas</v>
      </c>
      <c r="F5" s="95">
        <v>0.1</v>
      </c>
      <c r="G5" s="97">
        <f>VLOOKUP(Tabla35[[#This Row],[Cod. Comp]],Tabla2[],COLUMN(Tabla2[Ponderación]),FALSE)*VLOOKUP(Tabla35[[#This Row],[Cod. Criterio]],Tabla3[],COLUMN(Tabla3[Ponderación]),FALSE)*IF(ISBLANK(Tabla35[[#This Row],[Cod.Logro]]),1,Tabla35[[#This Row],[Ponderación parcial]])</f>
        <v>2.1000000000000001E-2</v>
      </c>
      <c r="H5" s="44" t="e" vm="1">
        <f>IF([1]!Tabla35[[#This Row],[Cod.Logro]]&gt;0,MATCH([1]!Tabla35[[#This Row],[Cod-Subcrt]],[1]!Tabla6[[#All],[Subcriterio]],0),99)</f>
        <v>#REF!</v>
      </c>
    </row>
    <row r="6" spans="1:8" ht="63.95">
      <c r="A6" s="58">
        <f>VALUE(LEFT(Tabla35[[#This Row],[Cod. Criterio]],2))</f>
        <v>1</v>
      </c>
      <c r="B6" s="59" t="s">
        <v>173</v>
      </c>
      <c r="C6" s="59"/>
      <c r="D6" s="94" t="s">
        <v>174</v>
      </c>
      <c r="E6" s="94" t="str">
        <f>_xlfn.CONCAT(Tabla35[[#This Row],[Cod.Logro]],Tabla35[[#This Row],[Criterio / Subcriterio]])</f>
        <v>Describir manifestaciones culturales y artísticas, explorando sus características con actitud abierta, interés y respeto, estableciendo relaciones básicas entre ellas.</v>
      </c>
      <c r="F6" s="95"/>
      <c r="G6" s="97">
        <f>VLOOKUP(Tabla35[[#This Row],[Cod. Comp]],Tabla2[],COLUMN(Tabla2[Ponderación]),FALSE)*VLOOKUP(Tabla35[[#This Row],[Cod. Criterio]],Tabla3[],COLUMN(Tabla3[Ponderación]),FALSE)*IF(ISBLANK(Tabla35[[#This Row],[Cod.Logro]]),1,Tabla35[[#This Row],[Ponderación parcial]])</f>
        <v>0.09</v>
      </c>
      <c r="H6" s="44" t="e" vm="1">
        <f>IF([1]!Tabla35[[#This Row],[Cod.Logro]]&gt;0,MATCH([1]!Tabla35[[#This Row],[Cod-Subcrt]],[1]!Tabla6[[#All],[Subcriterio]],0),99)</f>
        <v>#REF!</v>
      </c>
    </row>
    <row r="7" spans="1:8" ht="15.95">
      <c r="A7" s="58">
        <f>VALUE(LEFT(Tabla35[[#This Row],[Cod. Criterio]],2))</f>
        <v>1</v>
      </c>
      <c r="B7" s="59" t="str">
        <f>LEFT(Tabla35[[#This Row],[Cod.Logro]],5)</f>
        <v>01.02</v>
      </c>
      <c r="C7" s="59" t="str">
        <f>+CONCATENATE(TEXT(B6,""),".01")</f>
        <v>01.02.01</v>
      </c>
      <c r="D7" s="94" t="s">
        <v>201</v>
      </c>
      <c r="E7" s="94" t="str">
        <f>_xlfn.CONCAT(Tabla35[[#This Row],[Cod.Logro]],Tabla35[[#This Row],[Criterio / Subcriterio]])</f>
        <v>01.02.01Describe manifestaciones culturales y artísticas</v>
      </c>
      <c r="F7" s="95">
        <v>0.45</v>
      </c>
      <c r="G7" s="97">
        <f>VLOOKUP(Tabla35[[#This Row],[Cod. Comp]],Tabla2[],COLUMN(Tabla2[Ponderación]),FALSE)*VLOOKUP(Tabla35[[#This Row],[Cod. Criterio]],Tabla3[],COLUMN(Tabla3[Ponderación]),FALSE)*IF(ISBLANK(Tabla35[[#This Row],[Cod.Logro]]),1,Tabla35[[#This Row],[Ponderación parcial]])</f>
        <v>4.0500000000000001E-2</v>
      </c>
      <c r="H7" s="44" t="e" vm="1">
        <f>IF([1]!Tabla35[[#This Row],[Cod.Logro]]&gt;0,MATCH([1]!Tabla35[[#This Row],[Cod-Subcrt]],[1]!Tabla6[[#All],[Subcriterio]],0),99)</f>
        <v>#REF!</v>
      </c>
    </row>
    <row r="8" spans="1:8" ht="15.95">
      <c r="A8" s="58">
        <f>VALUE(LEFT(Tabla35[[#This Row],[Cod. Criterio]],2))</f>
        <v>1</v>
      </c>
      <c r="B8" s="59" t="str">
        <f>LEFT(Tabla35[[#This Row],[Cod.Logro]],5)</f>
        <v>01.02</v>
      </c>
      <c r="C8" s="59" t="str">
        <f>+CONCATENATE(TEXT(B6,""),".02")</f>
        <v>01.02.02</v>
      </c>
      <c r="D8" s="94" t="s">
        <v>202</v>
      </c>
      <c r="E8" s="94" t="str">
        <f>_xlfn.CONCAT(Tabla35[[#This Row],[Cod.Logro]],Tabla35[[#This Row],[Criterio / Subcriterio]])</f>
        <v>01.02.02Muestra una actitud abierta, interés y respeto</v>
      </c>
      <c r="F8" s="95">
        <v>0.1</v>
      </c>
      <c r="G8" s="97">
        <f>VLOOKUP(Tabla35[[#This Row],[Cod. Comp]],Tabla2[],COLUMN(Tabla2[Ponderación]),FALSE)*VLOOKUP(Tabla35[[#This Row],[Cod. Criterio]],Tabla3[],COLUMN(Tabla3[Ponderación]),FALSE)*IF(ISBLANK(Tabla35[[#This Row],[Cod.Logro]]),1,Tabla35[[#This Row],[Ponderación parcial]])</f>
        <v>8.9999999999999993E-3</v>
      </c>
      <c r="H8" s="44" t="e" vm="1">
        <f>IF([1]!Tabla35[[#This Row],[Cod.Logro]]&gt;0,MATCH([1]!Tabla35[[#This Row],[Cod-Subcrt]],[1]!Tabla6[[#All],[Subcriterio]],0),99)</f>
        <v>#REF!</v>
      </c>
    </row>
    <row r="9" spans="1:8" ht="15.95">
      <c r="A9" s="58">
        <f>VALUE(LEFT(Tabla35[[#This Row],[Cod. Criterio]],2))</f>
        <v>1</v>
      </c>
      <c r="B9" s="59" t="str">
        <f>LEFT(Tabla35[[#This Row],[Cod.Logro]],5)</f>
        <v>01.02</v>
      </c>
      <c r="C9" s="59" t="str">
        <f>+CONCATENATE(TEXT(B6,""),".03")</f>
        <v>01.02.03</v>
      </c>
      <c r="D9" s="94" t="s">
        <v>203</v>
      </c>
      <c r="E9" s="94" t="str">
        <f>_xlfn.CONCAT(Tabla35[[#This Row],[Cod.Logro]],Tabla35[[#This Row],[Criterio / Subcriterio]])</f>
        <v>01.02.03Establece relaiones básicas entre ellas</v>
      </c>
      <c r="F9" s="95">
        <v>0.45</v>
      </c>
      <c r="G9" s="97">
        <f>VLOOKUP(Tabla35[[#This Row],[Cod. Comp]],Tabla2[],COLUMN(Tabla2[Ponderación]),FALSE)*VLOOKUP(Tabla35[[#This Row],[Cod. Criterio]],Tabla3[],COLUMN(Tabla3[Ponderación]),FALSE)*IF(ISBLANK(Tabla35[[#This Row],[Cod.Logro]]),1,Tabla35[[#This Row],[Ponderación parcial]])</f>
        <v>4.0500000000000001E-2</v>
      </c>
      <c r="H9" s="44" t="e" vm="1">
        <f>IF([1]!Tabla35[[#This Row],[Cod.Logro]]&gt;0,MATCH([1]!Tabla35[[#This Row],[Cod-Subcrt]],[1]!Tabla6[[#All],[Subcriterio]],0),99)</f>
        <v>#REF!</v>
      </c>
    </row>
    <row r="10" spans="1:8" ht="80.099999999999994">
      <c r="A10" s="58">
        <f>VALUE(LEFT(Tabla35[[#This Row],[Cod. Criterio]],2))</f>
        <v>2</v>
      </c>
      <c r="B10" s="59" t="s">
        <v>175</v>
      </c>
      <c r="C10" s="59"/>
      <c r="D10" s="94" t="s">
        <v>176</v>
      </c>
      <c r="E10" s="94" t="str">
        <f>_xlfn.CONCAT(Tabla35[[#This Row],[Cod.Logro]],Tabla35[[#This Row],[Criterio / Subcriterio]])</f>
        <v xml:space="preserve">Seleccionar y aplicar estrategias para la búsqueda guiada de información sobre manifestaciones culturales y artísticas, a través de canales y medios de acceso sencillos, tanto de forma individual como colaborativa. </v>
      </c>
      <c r="F10" s="95"/>
      <c r="G10" s="97">
        <f>VLOOKUP(Tabla35[[#This Row],[Cod. Comp]],Tabla2[],COLUMN(Tabla2[Ponderación]),FALSE)*VLOOKUP(Tabla35[[#This Row],[Cod. Criterio]],Tabla3[],COLUMN(Tabla3[Ponderación]),FALSE)*IF(ISBLANK(Tabla35[[#This Row],[Cod.Logro]]),1,Tabla35[[#This Row],[Ponderación parcial]])</f>
        <v>2.5000000000000001E-2</v>
      </c>
      <c r="H10" s="44" t="e" vm="1">
        <f>IF([1]!Tabla35[[#This Row],[Cod.Logro]]&gt;0,MATCH([1]!Tabla35[[#This Row],[Cod-Subcrt]],[1]!Tabla6[[#All],[Subcriterio]],0),99)</f>
        <v>#REF!</v>
      </c>
    </row>
    <row r="11" spans="1:8" ht="32.1">
      <c r="A11" s="58">
        <f>VALUE(LEFT(Tabla35[[#This Row],[Cod. Criterio]],2))</f>
        <v>2</v>
      </c>
      <c r="B11" s="59" t="str">
        <f>LEFT(Tabla35[[#This Row],[Cod.Logro]],5)</f>
        <v>02.01</v>
      </c>
      <c r="C11" s="59" t="str">
        <f>+CONCATENATE(TEXT(B10,""),".01")</f>
        <v>02.01.01</v>
      </c>
      <c r="D11" s="94" t="s">
        <v>204</v>
      </c>
      <c r="E11" s="94" t="str">
        <f>_xlfn.CONCAT(Tabla35[[#This Row],[Cod.Logro]],Tabla35[[#This Row],[Criterio / Subcriterio]])</f>
        <v>02.01.01Selecciona y aplica estrategias para buscar información de forma individual</v>
      </c>
      <c r="F11" s="95">
        <v>0.5</v>
      </c>
      <c r="G11" s="97">
        <f>VLOOKUP(Tabla35[[#This Row],[Cod. Comp]],Tabla2[],COLUMN(Tabla2[Ponderación]),FALSE)*VLOOKUP(Tabla35[[#This Row],[Cod. Criterio]],Tabla3[],COLUMN(Tabla3[Ponderación]),FALSE)*IF(ISBLANK(Tabla35[[#This Row],[Cod.Logro]]),1,Tabla35[[#This Row],[Ponderación parcial]])</f>
        <v>1.2500000000000001E-2</v>
      </c>
      <c r="H11" s="44" t="e" vm="1">
        <f>IF([1]!Tabla35[[#This Row],[Cod.Logro]]&gt;0,MATCH([1]!Tabla35[[#This Row],[Cod-Subcrt]],[1]!Tabla6[[#All],[Subcriterio]],0),99)</f>
        <v>#REF!</v>
      </c>
    </row>
    <row r="12" spans="1:8" ht="32.1">
      <c r="A12" s="58">
        <f>VALUE(LEFT(Tabla35[[#This Row],[Cod. Criterio]],2))</f>
        <v>2</v>
      </c>
      <c r="B12" s="59" t="str">
        <f>LEFT(Tabla35[[#This Row],[Cod.Logro]],5)</f>
        <v>02.01</v>
      </c>
      <c r="C12" s="59" t="str">
        <f>+CONCATENATE(TEXT(B10,""),".02")</f>
        <v>02.01.02</v>
      </c>
      <c r="D12" s="94" t="s">
        <v>205</v>
      </c>
      <c r="E12" s="94" t="str">
        <f>_xlfn.CONCAT(Tabla35[[#This Row],[Cod.Logro]],Tabla35[[#This Row],[Criterio / Subcriterio]])</f>
        <v>02.01.02Selecciona y aplica estrategias para buscar información de forma colectiva</v>
      </c>
      <c r="F12" s="95">
        <v>0.5</v>
      </c>
      <c r="G12" s="97">
        <f>VLOOKUP(Tabla35[[#This Row],[Cod. Comp]],Tabla2[],COLUMN(Tabla2[Ponderación]),FALSE)*VLOOKUP(Tabla35[[#This Row],[Cod. Criterio]],Tabla3[],COLUMN(Tabla3[Ponderación]),FALSE)*IF(ISBLANK(Tabla35[[#This Row],[Cod.Logro]]),1,Tabla35[[#This Row],[Ponderación parcial]])</f>
        <v>1.2500000000000001E-2</v>
      </c>
      <c r="H12" s="44" t="e" vm="1">
        <f>IF([1]!Tabla35[[#This Row],[Cod.Logro]]&gt;0,MATCH([1]!Tabla35[[#This Row],[Cod-Subcrt]],[1]!Tabla6[[#All],[Subcriterio]],0),99)</f>
        <v>#REF!</v>
      </c>
    </row>
    <row r="13" spans="1:8" ht="111.95">
      <c r="A13" s="58">
        <f>VALUE(LEFT(Tabla35[[#This Row],[Cod. Criterio]],2))</f>
        <v>2</v>
      </c>
      <c r="B13" s="59" t="s">
        <v>177</v>
      </c>
      <c r="C13" s="59"/>
      <c r="D13" s="94" t="s">
        <v>178</v>
      </c>
      <c r="E13" s="94" t="str">
        <f>_xlfn.CONCAT(Tabla35[[#This Row],[Cod.Logro]],Tabla35[[#This Row],[Criterio / Subcriterio]])</f>
        <v>Distinguir elementos característicos básicos de manifestaciones culturales y artísticas que forman parte del patrimonio de Cantabria y de otros entornos, indicando los canales, medios y técnicas utilizados, analizando sus diferencias y similitudes y reflexionando sobre las sensaciones producidas, con actitud de interés y respeto.</v>
      </c>
      <c r="F13" s="95"/>
      <c r="G13" s="97">
        <f>VLOOKUP(Tabla35[[#This Row],[Cod. Comp]],Tabla2[],COLUMN(Tabla2[Ponderación]),FALSE)*VLOOKUP(Tabla35[[#This Row],[Cod. Criterio]],Tabla3[],COLUMN(Tabla3[Ponderación]),FALSE)*IF(ISBLANK(Tabla35[[#This Row],[Cod.Logro]]),1,Tabla35[[#This Row],[Ponderación parcial]])</f>
        <v>2.5000000000000001E-2</v>
      </c>
      <c r="H13" s="44" t="e" vm="1">
        <f>IF([1]!Tabla35[[#This Row],[Cod.Logro]]&gt;0,MATCH([1]!Tabla35[[#This Row],[Cod-Subcrt]],[1]!Tabla6[[#All],[Subcriterio]],0),99)</f>
        <v>#REF!</v>
      </c>
    </row>
    <row r="14" spans="1:8" ht="48">
      <c r="A14" s="58">
        <f>VALUE(LEFT(Tabla35[[#This Row],[Cod. Criterio]],2))</f>
        <v>2</v>
      </c>
      <c r="B14" s="59" t="str">
        <f>LEFT(Tabla35[[#This Row],[Cod.Logro]],5)</f>
        <v>02.02</v>
      </c>
      <c r="C14" s="59" t="str">
        <f>+CONCATENATE(TEXT(B13,""),".01")</f>
        <v>02.02.01</v>
      </c>
      <c r="D14" s="94" t="s">
        <v>206</v>
      </c>
      <c r="E14" s="94" t="str">
        <f>_xlfn.CONCAT(Tabla35[[#This Row],[Cod.Logro]],Tabla35[[#This Row],[Criterio / Subcriterio]])</f>
        <v>02.02.01Distingue elementos característicos básicos de manifestaciones culturales y artísticas del patrimonio de Cantabria y otros entornos</v>
      </c>
      <c r="F14" s="95">
        <v>0.4</v>
      </c>
      <c r="G14" s="97">
        <f>VLOOKUP(Tabla35[[#This Row],[Cod. Comp]],Tabla2[],COLUMN(Tabla2[Ponderación]),FALSE)*VLOOKUP(Tabla35[[#This Row],[Cod. Criterio]],Tabla3[],COLUMN(Tabla3[Ponderación]),FALSE)*IF(ISBLANK(Tabla35[[#This Row],[Cod.Logro]]),1,Tabla35[[#This Row],[Ponderación parcial]])</f>
        <v>1.0000000000000002E-2</v>
      </c>
      <c r="H14" s="44" t="e" vm="1">
        <f>IF([1]!Tabla35[[#This Row],[Cod.Logro]]&gt;0,MATCH([1]!Tabla35[[#This Row],[Cod-Subcrt]],[1]!Tabla6[[#All],[Subcriterio]],0),99)</f>
        <v>#REF!</v>
      </c>
    </row>
    <row r="15" spans="1:8" ht="15.95">
      <c r="A15" s="58">
        <f>VALUE(LEFT(Tabla35[[#This Row],[Cod. Criterio]],2))</f>
        <v>2</v>
      </c>
      <c r="B15" s="59" t="str">
        <f>LEFT(Tabla35[[#This Row],[Cod.Logro]],5)</f>
        <v>02.02</v>
      </c>
      <c r="C15" s="59" t="str">
        <f>+CONCATENATE(TEXT(B13,""),".02")</f>
        <v>02.02.02</v>
      </c>
      <c r="D15" s="94" t="s">
        <v>207</v>
      </c>
      <c r="E15" s="94" t="str">
        <f>_xlfn.CONCAT(Tabla35[[#This Row],[Cod.Logro]],Tabla35[[#This Row],[Criterio / Subcriterio]])</f>
        <v>02.02.02Indica los canales, medios y técnicas utilizados</v>
      </c>
      <c r="F15" s="95">
        <v>0.2</v>
      </c>
      <c r="G15" s="97">
        <f>VLOOKUP(Tabla35[[#This Row],[Cod. Comp]],Tabla2[],COLUMN(Tabla2[Ponderación]),FALSE)*VLOOKUP(Tabla35[[#This Row],[Cod. Criterio]],Tabla3[],COLUMN(Tabla3[Ponderación]),FALSE)*IF(ISBLANK(Tabla35[[#This Row],[Cod.Logro]]),1,Tabla35[[#This Row],[Ponderación parcial]])</f>
        <v>5.000000000000001E-3</v>
      </c>
      <c r="H15" s="44" t="e" vm="1">
        <f>IF([1]!Tabla35[[#This Row],[Cod.Logro]]&gt;0,MATCH([1]!Tabla35[[#This Row],[Cod-Subcrt]],[1]!Tabla6[[#All],[Subcriterio]],0),99)</f>
        <v>#REF!</v>
      </c>
    </row>
    <row r="16" spans="1:8">
      <c r="A16" s="58">
        <f>VALUE(LEFT(Tabla35[[#This Row],[Cod. Criterio]],2))</f>
        <v>2</v>
      </c>
      <c r="B16" s="59" t="s">
        <v>177</v>
      </c>
      <c r="C16" s="59" t="s">
        <v>208</v>
      </c>
      <c r="D16" s="94" t="s">
        <v>209</v>
      </c>
      <c r="E16" s="94" t="str">
        <f>_xlfn.CONCAT(Tabla35[[#This Row],[Cod.Logro]],Tabla35[[#This Row],[Criterio / Subcriterio]])</f>
        <v>02. 02. 03Reflexiona sobre las sensaciones con interés y  respeto</v>
      </c>
      <c r="F16" s="95">
        <v>0.2</v>
      </c>
      <c r="G16" s="97">
        <f>VLOOKUP(Tabla35[[#This Row],[Cod. Comp]],Tabla2[],COLUMN(Tabla2[Ponderación]),FALSE)*VLOOKUP(Tabla35[[#This Row],[Cod. Criterio]],Tabla3[],COLUMN(Tabla3[Ponderación]),FALSE)*IF(ISBLANK(Tabla35[[#This Row],[Cod.Logro]]),1,Tabla35[[#This Row],[Ponderación parcial]])</f>
        <v>5.000000000000001E-3</v>
      </c>
      <c r="H16" s="44" t="e" vm="1">
        <f>IF([1]!Tabla35[[#This Row],[Cod.Logro]]&gt;0,MATCH([1]!Tabla35[[#This Row],[Cod-Subcrt]],[1]!Tabla6[[#All],[Subcriterio]],0),99)</f>
        <v>#REF!</v>
      </c>
    </row>
    <row r="17" spans="1:8" ht="15.95">
      <c r="A17" s="58">
        <f>VALUE(LEFT(Tabla35[[#This Row],[Cod. Criterio]],2))</f>
        <v>2</v>
      </c>
      <c r="B17" s="59" t="str">
        <f>LEFT(Tabla35[[#This Row],[Cod.Logro]],5)</f>
        <v>02.02</v>
      </c>
      <c r="C17" s="59" t="str">
        <f>+CONCATENATE(TEXT(B13,""),".03")</f>
        <v>02.02.03</v>
      </c>
      <c r="D17" s="94" t="s">
        <v>210</v>
      </c>
      <c r="E17" s="94" t="str">
        <f>_xlfn.CONCAT(Tabla35[[#This Row],[Cod.Logro]],Tabla35[[#This Row],[Criterio / Subcriterio]])</f>
        <v>02.02.03Analiza diferencias y similutudes</v>
      </c>
      <c r="F17" s="95">
        <v>0.2</v>
      </c>
      <c r="G17" s="97">
        <f>VLOOKUP(Tabla35[[#This Row],[Cod. Comp]],Tabla2[],COLUMN(Tabla2[Ponderación]),FALSE)*VLOOKUP(Tabla35[[#This Row],[Cod. Criterio]],Tabla3[],COLUMN(Tabla3[Ponderación]),FALSE)*IF(ISBLANK(Tabla35[[#This Row],[Cod.Logro]]),1,Tabla35[[#This Row],[Ponderación parcial]])</f>
        <v>5.000000000000001E-3</v>
      </c>
      <c r="H17" s="44" t="e" vm="1">
        <f>IF([1]!Tabla35[[#This Row],[Cod.Logro]]&gt;0,MATCH([1]!Tabla35[[#This Row],[Cod-Subcrt]],[1]!Tabla6[[#All],[Subcriterio]],0),99)</f>
        <v>#REF!</v>
      </c>
    </row>
    <row r="18" spans="1:8" ht="63.95">
      <c r="A18" s="58">
        <f>VALUE(LEFT(Tabla35[[#This Row],[Cod. Criterio]],2))</f>
        <v>3</v>
      </c>
      <c r="B18" s="59" t="s">
        <v>179</v>
      </c>
      <c r="C18" s="59"/>
      <c r="D18" s="94" t="s">
        <v>180</v>
      </c>
      <c r="E18" s="94" t="str">
        <f>_xlfn.CONCAT(Tabla35[[#This Row],[Cod.Logro]],Tabla35[[#This Row],[Criterio / Subcriterio]])</f>
        <v>Producir obras propias básicas, utilizando las posibilidades expresivas del cuerpo, el sonido, la imagen y los medios digitales básicos, y mostrando confianza en las capacidades propias.</v>
      </c>
      <c r="F18" s="95"/>
      <c r="G18" s="97">
        <f>VLOOKUP(Tabla35[[#This Row],[Cod. Comp]],Tabla2[],COLUMN(Tabla2[Ponderación]),FALSE)*VLOOKUP(Tabla35[[#This Row],[Cod. Criterio]],Tabla3[],COLUMN(Tabla3[Ponderación]),FALSE)*IF(ISBLANK(Tabla35[[#This Row],[Cod.Logro]]),1,Tabla35[[#This Row],[Ponderación parcial]])</f>
        <v>6.9999999999999993E-2</v>
      </c>
      <c r="H18" s="44" t="e" vm="1">
        <f>IF([1]!Tabla35[[#This Row],[Cod.Logro]]&gt;0,MATCH([1]!Tabla35[[#This Row],[Cod-Subcrt]],[1]!Tabla6[[#All],[Subcriterio]],0),99)</f>
        <v>#REF!</v>
      </c>
    </row>
    <row r="19" spans="1:8" ht="30.75">
      <c r="A19" s="58">
        <f>VALUE(LEFT(Tabla35[[#This Row],[Cod. Criterio]],2))</f>
        <v>3</v>
      </c>
      <c r="B19" s="59" t="str">
        <f>LEFT(Tabla35[[#This Row],[Cod.Logro]],5)</f>
        <v>03.01</v>
      </c>
      <c r="C19" s="59" t="str">
        <f>+CONCATENATE(TEXT(B18,""),".01")</f>
        <v>03.01.01</v>
      </c>
      <c r="D19" s="94" t="s">
        <v>211</v>
      </c>
      <c r="E19" s="94" t="str">
        <f>_xlfn.CONCAT(Tabla35[[#This Row],[Cod.Logro]],Tabla35[[#This Row],[Criterio / Subcriterio]])</f>
        <v>03.01.01Produce obras básicas usando las posibilidades expresivas del cuerpo</v>
      </c>
      <c r="F19" s="95">
        <v>0.5</v>
      </c>
      <c r="G19" s="97">
        <f>VLOOKUP(Tabla35[[#This Row],[Cod. Comp]],Tabla2[],COLUMN(Tabla2[Ponderación]),FALSE)*VLOOKUP(Tabla35[[#This Row],[Cod. Criterio]],Tabla3[],COLUMN(Tabla3[Ponderación]),FALSE)*IF(ISBLANK(Tabla35[[#This Row],[Cod.Logro]]),1,Tabla35[[#This Row],[Ponderación parcial]])</f>
        <v>3.4999999999999996E-2</v>
      </c>
      <c r="H19" s="44" t="e" vm="1">
        <f>IF([1]!Tabla35[[#This Row],[Cod.Logro]]&gt;0,MATCH([1]!Tabla35[[#This Row],[Cod-Subcrt]],[1]!Tabla6[[#All],[Subcriterio]],0),99)</f>
        <v>#REF!</v>
      </c>
    </row>
    <row r="20" spans="1:8" ht="30.75">
      <c r="A20" s="58">
        <f>VALUE(LEFT(Tabla35[[#This Row],[Cod. Criterio]],2))</f>
        <v>3</v>
      </c>
      <c r="B20" s="59" t="str">
        <f>LEFT(Tabla35[[#This Row],[Cod.Logro]],5)</f>
        <v>03.01</v>
      </c>
      <c r="C20" s="59" t="str">
        <f>+CONCATENATE(TEXT(B18,""),".02")</f>
        <v>03.01.02</v>
      </c>
      <c r="D20" s="94" t="s">
        <v>212</v>
      </c>
      <c r="E20" s="94" t="str">
        <f>_xlfn.CONCAT(Tabla35[[#This Row],[Cod.Logro]],Tabla35[[#This Row],[Criterio / Subcriterio]])</f>
        <v>03.01.02Produce obras básicas usando las posibilidades expresivas del sonido</v>
      </c>
      <c r="F20" s="95">
        <v>0.5</v>
      </c>
      <c r="G20" s="97">
        <f>VLOOKUP(Tabla35[[#This Row],[Cod. Comp]],Tabla2[],COLUMN(Tabla2[Ponderación]),FALSE)*VLOOKUP(Tabla35[[#This Row],[Cod. Criterio]],Tabla3[],COLUMN(Tabla3[Ponderación]),FALSE)*IF(ISBLANK(Tabla35[[#This Row],[Cod.Logro]]),1,Tabla35[[#This Row],[Ponderación parcial]])</f>
        <v>3.4999999999999996E-2</v>
      </c>
      <c r="H20" s="44" t="e" vm="1">
        <f>IF([1]!Tabla35[[#This Row],[Cod.Logro]]&gt;0,MATCH([1]!Tabla35[[#This Row],[Cod-Subcrt]],[1]!Tabla6[[#All],[Subcriterio]],0),99)</f>
        <v>#REF!</v>
      </c>
    </row>
    <row r="21" spans="1:8" ht="45.75">
      <c r="A21" s="58">
        <f>VALUE(LEFT(Tabla35[[#This Row],[Cod. Criterio]],2))</f>
        <v>3</v>
      </c>
      <c r="B21" s="59" t="s">
        <v>181</v>
      </c>
      <c r="C21" s="59"/>
      <c r="D21" s="94" t="s">
        <v>213</v>
      </c>
      <c r="E21" s="94" t="str">
        <f>_xlfn.CONCAT(Tabla35[[#This Row],[Cod.Logro]],Tabla35[[#This Row],[Criterio / Subcriterio]])</f>
        <v>Expresar con creatividad ideas, sentimientos y emociones a través de manifestaciones artísticas básicas, experimentando con los diferentes lenguajes e instrumentos a su alcance.</v>
      </c>
      <c r="F21" s="95"/>
      <c r="G21" s="97">
        <f>VLOOKUP(Tabla35[[#This Row],[Cod. Comp]],Tabla2[],COLUMN(Tabla2[Ponderación]),FALSE)*VLOOKUP(Tabla35[[#This Row],[Cod. Criterio]],Tabla3[],COLUMN(Tabla3[Ponderación]),FALSE)*IF(ISBLANK(Tabla35[[#This Row],[Cod.Logro]]),1,Tabla35[[#This Row],[Ponderación parcial]])</f>
        <v>0.27999999999999997</v>
      </c>
      <c r="H21" s="44" t="e" vm="1">
        <f>IF([1]!Tabla35[[#This Row],[Cod.Logro]]&gt;0,MATCH([1]!Tabla35[[#This Row],[Cod-Subcrt]],[1]!Tabla6[[#All],[Subcriterio]],0),99)</f>
        <v>#REF!</v>
      </c>
    </row>
    <row r="22" spans="1:8" ht="30.75">
      <c r="A22" s="58">
        <f>VALUE(LEFT(Tabla35[[#This Row],[Cod. Criterio]],2))</f>
        <v>3</v>
      </c>
      <c r="B22" s="59" t="str">
        <f>LEFT(Tabla35[[#This Row],[Cod.Logro]],5)</f>
        <v>03.02</v>
      </c>
      <c r="C22" s="59" t="str">
        <f>+CONCATENATE(TEXT(B21,""),".01")</f>
        <v>03.02.01</v>
      </c>
      <c r="D22" s="94" t="s">
        <v>214</v>
      </c>
      <c r="E22" s="94" t="str">
        <f>_xlfn.CONCAT(Tabla35[[#This Row],[Cod.Logro]],Tabla35[[#This Row],[Criterio / Subcriterio]])</f>
        <v>03.02.01Expresa ideas, sentimientos y emociones a través de manifestaciones artísticas básicas</v>
      </c>
      <c r="F22" s="95">
        <v>0.35</v>
      </c>
      <c r="G22" s="97">
        <f>VLOOKUP(Tabla35[[#This Row],[Cod. Comp]],Tabla2[],COLUMN(Tabla2[Ponderación]),FALSE)*VLOOKUP(Tabla35[[#This Row],[Cod. Criterio]],Tabla3[],COLUMN(Tabla3[Ponderación]),FALSE)*IF(ISBLANK(Tabla35[[#This Row],[Cod.Logro]]),1,Tabla35[[#This Row],[Ponderación parcial]])</f>
        <v>9.799999999999999E-2</v>
      </c>
      <c r="H22" s="44" t="e" vm="1">
        <f>IF([1]!Tabla35[[#This Row],[Cod.Logro]]&gt;0,MATCH([1]!Tabla35[[#This Row],[Cod-Subcrt]],[1]!Tabla6[[#All],[Subcriterio]],0),99)</f>
        <v>#REF!</v>
      </c>
    </row>
    <row r="23" spans="1:8" ht="30.75">
      <c r="A23" s="58">
        <f>VALUE(LEFT(Tabla35[[#This Row],[Cod. Criterio]],2))</f>
        <v>3</v>
      </c>
      <c r="B23" s="59" t="str">
        <f>LEFT(Tabla35[[#This Row],[Cod.Logro]],5)</f>
        <v>03.02</v>
      </c>
      <c r="C23" s="59" t="str">
        <f>+CONCATENATE(TEXT(B21,""),".02")</f>
        <v>03.02.02</v>
      </c>
      <c r="D23" s="94" t="s">
        <v>215</v>
      </c>
      <c r="E23" s="94" t="str">
        <f>_xlfn.CONCAT(Tabla35[[#This Row],[Cod.Logro]],Tabla35[[#This Row],[Criterio / Subcriterio]])</f>
        <v>03.02.02Experimenta ideas y sentiminetos con distintos distintos lenguajes e instrumentos</v>
      </c>
      <c r="F23" s="95">
        <v>0.3</v>
      </c>
      <c r="G23" s="97">
        <f>VLOOKUP(Tabla35[[#This Row],[Cod. Comp]],Tabla2[],COLUMN(Tabla2[Ponderación]),FALSE)*VLOOKUP(Tabla35[[#This Row],[Cod. Criterio]],Tabla3[],COLUMN(Tabla3[Ponderación]),FALSE)*IF(ISBLANK(Tabla35[[#This Row],[Cod.Logro]]),1,Tabla35[[#This Row],[Ponderación parcial]])</f>
        <v>8.3999999999999991E-2</v>
      </c>
      <c r="H23" s="44" t="e" vm="1">
        <f>IF([1]!Tabla35[[#This Row],[Cod.Logro]]&gt;0,MATCH([1]!Tabla35[[#This Row],[Cod-Subcrt]],[1]!Tabla6[[#All],[Subcriterio]],0),99)</f>
        <v>#REF!</v>
      </c>
    </row>
    <row r="24" spans="1:8">
      <c r="A24" s="58">
        <f>VALUE(LEFT(Tabla35[[#This Row],[Cod. Criterio]],2))</f>
        <v>3</v>
      </c>
      <c r="B24" s="59" t="str">
        <f>LEFT(Tabla35[[#This Row],[Cod.Logro]],5)</f>
        <v>03.02</v>
      </c>
      <c r="C24" s="59" t="str">
        <f>+CONCATENATE(TEXT(B21,""),".03")</f>
        <v>03.02.03</v>
      </c>
      <c r="D24" s="94" t="s">
        <v>216</v>
      </c>
      <c r="E24" s="94" t="str">
        <f>_xlfn.CONCAT(Tabla35[[#This Row],[Cod.Logro]],Tabla35[[#This Row],[Criterio / Subcriterio]])</f>
        <v>03.02.03Muestra creatividad en sus expresiones creativas</v>
      </c>
      <c r="F24" s="95">
        <v>0.35</v>
      </c>
      <c r="G24" s="97">
        <f>VLOOKUP(Tabla35[[#This Row],[Cod. Comp]],Tabla2[],COLUMN(Tabla2[Ponderación]),FALSE)*VLOOKUP(Tabla35[[#This Row],[Cod. Criterio]],Tabla3[],COLUMN(Tabla3[Ponderación]),FALSE)*IF(ISBLANK(Tabla35[[#This Row],[Cod.Logro]]),1,Tabla35[[#This Row],[Ponderación parcial]])</f>
        <v>9.799999999999999E-2</v>
      </c>
      <c r="H24" s="44" t="e" vm="1">
        <f>IF([1]!Tabla35[[#This Row],[Cod.Logro]]&gt;0,MATCH([1]!Tabla35[[#This Row],[Cod-Subcrt]],[1]!Tabla6[[#All],[Subcriterio]],0),99)</f>
        <v>#REF!</v>
      </c>
    </row>
    <row r="25" spans="1:8" ht="76.5">
      <c r="A25" s="58">
        <f>VALUE(LEFT(Tabla35[[#This Row],[Cod. Criterio]],2))</f>
        <v>4</v>
      </c>
      <c r="B25" s="59" t="s">
        <v>183</v>
      </c>
      <c r="C25" s="59"/>
      <c r="D25" s="94" t="s">
        <v>217</v>
      </c>
      <c r="E25" s="94" t="str">
        <f>_xlfn.CONCAT(Tabla35[[#This Row],[Cod.Logro]],Tabla35[[#This Row],[Criterio / Subcriterio]])</f>
        <v>Participar de manera guiada en el diseño de producciones culturales y artísticas, trabajando de forma colaborativa en la consecución de un resultado final planificado y asumiendo diferentes funciones, desde la igualdad y el respeto a la diversidad</v>
      </c>
      <c r="F25" s="95"/>
      <c r="G25" s="97">
        <f>VLOOKUP(Tabla35[[#This Row],[Cod. Comp]],Tabla2[],COLUMN(Tabla2[Ponderación]),FALSE)*VLOOKUP(Tabla35[[#This Row],[Cod. Criterio]],Tabla3[],COLUMN(Tabla3[Ponderación]),FALSE)*IF(ISBLANK(Tabla35[[#This Row],[Cod.Logro]]),1,Tabla35[[#This Row],[Ponderación parcial]])</f>
        <v>0.21</v>
      </c>
      <c r="H25" s="44" t="e" vm="1">
        <f>IF([1]!Tabla35[[#This Row],[Cod.Logro]]&gt;0,MATCH([1]!Tabla35[[#This Row],[Cod-Subcrt]],[1]!Tabla6[[#All],[Subcriterio]],0),99)</f>
        <v>#REF!</v>
      </c>
    </row>
    <row r="26" spans="1:8">
      <c r="A26" s="58">
        <f>VALUE(LEFT(Tabla35[[#This Row],[Cod. Criterio]],2))</f>
        <v>4</v>
      </c>
      <c r="B26" s="59" t="str">
        <f>LEFT(Tabla35[[#This Row],[Cod.Logro]],5)</f>
        <v>04.01</v>
      </c>
      <c r="C26" s="59" t="str">
        <f>+CONCATENATE(TEXT(B25,""),".01")</f>
        <v>04.01.01</v>
      </c>
      <c r="D26" s="94" t="s">
        <v>218</v>
      </c>
      <c r="E26" s="94" t="str">
        <f>_xlfn.CONCAT(Tabla35[[#This Row],[Cod.Logro]],Tabla35[[#This Row],[Criterio / Subcriterio]])</f>
        <v>04.01.01Participa de forma guiada en el diseño de producciones artísticas</v>
      </c>
      <c r="F26" s="95">
        <v>0.6</v>
      </c>
      <c r="G26" s="97">
        <f>VLOOKUP(Tabla35[[#This Row],[Cod. Comp]],Tabla2[],COLUMN(Tabla2[Ponderación]),FALSE)*VLOOKUP(Tabla35[[#This Row],[Cod. Criterio]],Tabla3[],COLUMN(Tabla3[Ponderación]),FALSE)*IF(ISBLANK(Tabla35[[#This Row],[Cod.Logro]]),1,Tabla35[[#This Row],[Ponderación parcial]])</f>
        <v>0.126</v>
      </c>
      <c r="H26" s="44" t="e" vm="1">
        <f>IF([1]!Tabla35[[#This Row],[Cod.Logro]]&gt;0,MATCH([1]!Tabla35[[#This Row],[Cod-Subcrt]],[1]!Tabla6[[#All],[Subcriterio]],0),99)</f>
        <v>#REF!</v>
      </c>
    </row>
    <row r="27" spans="1:8" ht="30.75">
      <c r="A27" s="58">
        <f>VALUE(LEFT(Tabla35[[#This Row],[Cod. Criterio]],2))</f>
        <v>4</v>
      </c>
      <c r="B27" s="59" t="str">
        <f>LEFT(Tabla35[[#This Row],[Cod.Logro]],5)</f>
        <v>04.01</v>
      </c>
      <c r="C27" s="59" t="str">
        <f>+CONCATENATE(TEXT(B25,""),".02")</f>
        <v>04.01.02</v>
      </c>
      <c r="D27" s="94" t="s">
        <v>219</v>
      </c>
      <c r="E27" s="94" t="str">
        <f>_xlfn.CONCAT(Tabla35[[#This Row],[Cod.Logro]],Tabla35[[#This Row],[Criterio / Subcriterio]])</f>
        <v>04.01.02Trabaja de forma colaborativa planificando y asumiendo distintas funciones</v>
      </c>
      <c r="F27" s="95">
        <v>0.2</v>
      </c>
      <c r="G27" s="97">
        <f>VLOOKUP(Tabla35[[#This Row],[Cod. Comp]],Tabla2[],COLUMN(Tabla2[Ponderación]),FALSE)*VLOOKUP(Tabla35[[#This Row],[Cod. Criterio]],Tabla3[],COLUMN(Tabla3[Ponderación]),FALSE)*IF(ISBLANK(Tabla35[[#This Row],[Cod.Logro]]),1,Tabla35[[#This Row],[Ponderación parcial]])</f>
        <v>4.2000000000000003E-2</v>
      </c>
      <c r="H27" s="44" t="e" vm="1">
        <f>IF([1]!Tabla35[[#This Row],[Cod.Logro]]&gt;0,MATCH([1]!Tabla35[[#This Row],[Cod-Subcrt]],[1]!Tabla6[[#All],[Subcriterio]],0),99)</f>
        <v>#REF!</v>
      </c>
    </row>
    <row r="28" spans="1:8">
      <c r="A28" s="58">
        <f>VALUE(LEFT(Tabla35[[#This Row],[Cod. Criterio]],2))</f>
        <v>4</v>
      </c>
      <c r="B28" s="59" t="str">
        <f>LEFT(Tabla35[[#This Row],[Cod.Logro]],5)</f>
        <v>04.01</v>
      </c>
      <c r="C28" s="59" t="str">
        <f>+CONCATENATE(TEXT(B25,""),".03")</f>
        <v>04.01.03</v>
      </c>
      <c r="D28" s="94" t="s">
        <v>220</v>
      </c>
      <c r="E28" s="94" t="str">
        <f>_xlfn.CONCAT(Tabla35[[#This Row],[Cod.Logro]],Tabla35[[#This Row],[Criterio / Subcriterio]])</f>
        <v>04.01.03Trabaja desde la igualdad de género y respeto por la diversidad</v>
      </c>
      <c r="F28" s="95">
        <v>0.2</v>
      </c>
      <c r="G28" s="97">
        <f>VLOOKUP(Tabla35[[#This Row],[Cod. Comp]],Tabla2[],COLUMN(Tabla2[Ponderación]),FALSE)*VLOOKUP(Tabla35[[#This Row],[Cod. Criterio]],Tabla3[],COLUMN(Tabla3[Ponderación]),FALSE)*IF(ISBLANK(Tabla35[[#This Row],[Cod.Logro]]),1,Tabla35[[#This Row],[Ponderación parcial]])</f>
        <v>4.2000000000000003E-2</v>
      </c>
      <c r="H28" s="44" t="e" vm="1">
        <f>IF([1]!Tabla35[[#This Row],[Cod.Logro]]&gt;0,MATCH([1]!Tabla35[[#This Row],[Cod-Subcrt]],[1]!Tabla6[[#All],[Subcriterio]],0),99)</f>
        <v>#REF!</v>
      </c>
    </row>
    <row r="29" spans="1:8" ht="45.75">
      <c r="A29" s="58">
        <f>VALUE(LEFT(Tabla35[[#This Row],[Cod. Criterio]],2))</f>
        <v>4</v>
      </c>
      <c r="B29" s="59" t="s">
        <v>185</v>
      </c>
      <c r="C29" s="59"/>
      <c r="D29" s="94" t="s">
        <v>186</v>
      </c>
      <c r="E29" s="94" t="str">
        <f>_xlfn.CONCAT(Tabla35[[#This Row],[Cod.Logro]],Tabla35[[#This Row],[Criterio / Subcriterio]])</f>
        <v>Participar en el proceso colaborativo de producciones culturales y artísticas, de forma creativa y respetuosa, utilizando elementos básicos de diferentes lenguajes y técnicas artísticas.</v>
      </c>
      <c r="F29" s="95"/>
      <c r="G29" s="97">
        <f>VLOOKUP(Tabla35[[#This Row],[Cod. Comp]],Tabla2[],COLUMN(Tabla2[Ponderación]),FALSE)*VLOOKUP(Tabla35[[#This Row],[Cod. Criterio]],Tabla3[],COLUMN(Tabla3[Ponderación]),FALSE)*IF(ISBLANK(Tabla35[[#This Row],[Cod.Logro]]),1,Tabla35[[#This Row],[Ponderación parcial]])</f>
        <v>0.06</v>
      </c>
      <c r="H29" s="44" t="e" vm="1">
        <f>IF([1]!Tabla35[[#This Row],[Cod.Logro]]&gt;0,MATCH([1]!Tabla35[[#This Row],[Cod-Subcrt]],[1]!Tabla6[[#All],[Subcriterio]],0),99)</f>
        <v>#REF!</v>
      </c>
    </row>
    <row r="30" spans="1:8">
      <c r="A30" s="58">
        <f>VALUE(LEFT(Tabla35[[#This Row],[Cod. Criterio]],2))</f>
        <v>4</v>
      </c>
      <c r="B30" s="59" t="str">
        <f>LEFT(Tabla35[[#This Row],[Cod.Logro]],5)</f>
        <v>04.02</v>
      </c>
      <c r="C30" s="59" t="str">
        <f>+CONCATENATE(TEXT(B29,""),".01")</f>
        <v>04.02.01</v>
      </c>
      <c r="D30" s="94" t="s">
        <v>221</v>
      </c>
      <c r="E30" s="94" t="str">
        <f>_xlfn.CONCAT(Tabla35[[#This Row],[Cod.Logro]],Tabla35[[#This Row],[Criterio / Subcriterio]])</f>
        <v>04.02.01Colabora en producciones culturales y artísticas</v>
      </c>
      <c r="F30" s="95">
        <v>0.4</v>
      </c>
      <c r="G30" s="97">
        <f>VLOOKUP(Tabla35[[#This Row],[Cod. Comp]],Tabla2[],COLUMN(Tabla2[Ponderación]),FALSE)*VLOOKUP(Tabla35[[#This Row],[Cod. Criterio]],Tabla3[],COLUMN(Tabla3[Ponderación]),FALSE)*IF(ISBLANK(Tabla35[[#This Row],[Cod.Logro]]),1,Tabla35[[#This Row],[Ponderación parcial]])</f>
        <v>2.4E-2</v>
      </c>
      <c r="H30" s="44" t="e" vm="1">
        <f>IF([1]!Tabla35[[#This Row],[Cod.Logro]]&gt;0,MATCH([1]!Tabla35[[#This Row],[Cod-Subcrt]],[1]!Tabla6[[#All],[Subcriterio]],0),99)</f>
        <v>#REF!</v>
      </c>
    </row>
    <row r="31" spans="1:8">
      <c r="A31" s="58">
        <f>VALUE(LEFT(Tabla35[[#This Row],[Cod. Criterio]],2))</f>
        <v>4</v>
      </c>
      <c r="B31" s="59" t="str">
        <f>LEFT(Tabla35[[#This Row],[Cod.Logro]],5)</f>
        <v>04.02</v>
      </c>
      <c r="C31" s="59" t="str">
        <f>+CONCATENATE(TEXT(B29,""),".02")</f>
        <v>04.02.02</v>
      </c>
      <c r="D31" s="94" t="s">
        <v>222</v>
      </c>
      <c r="E31" s="94" t="str">
        <f>_xlfn.CONCAT(Tabla35[[#This Row],[Cod.Logro]],Tabla35[[#This Row],[Criterio / Subcriterio]])</f>
        <v>04.02.02Muestra respeto y  creatividad en su participación</v>
      </c>
      <c r="F31" s="95">
        <v>0.2</v>
      </c>
      <c r="G31" s="97">
        <f>VLOOKUP(Tabla35[[#This Row],[Cod. Comp]],Tabla2[],COLUMN(Tabla2[Ponderación]),FALSE)*VLOOKUP(Tabla35[[#This Row],[Cod. Criterio]],Tabla3[],COLUMN(Tabla3[Ponderación]),FALSE)*IF(ISBLANK(Tabla35[[#This Row],[Cod.Logro]]),1,Tabla35[[#This Row],[Ponderación parcial]])</f>
        <v>1.2E-2</v>
      </c>
      <c r="H31" s="44" t="e" vm="1">
        <f>IF([1]!Tabla35[[#This Row],[Cod.Logro]]&gt;0,MATCH([1]!Tabla35[[#This Row],[Cod-Subcrt]],[1]!Tabla6[[#All],[Subcriterio]],0),99)</f>
        <v>#REF!</v>
      </c>
    </row>
    <row r="32" spans="1:8" ht="30.75">
      <c r="A32" s="58">
        <f>VALUE(LEFT(Tabla35[[#This Row],[Cod. Criterio]],2))</f>
        <v>4</v>
      </c>
      <c r="B32" s="59" t="str">
        <f>LEFT(Tabla35[[#This Row],[Cod.Logro]],5)</f>
        <v>04.02</v>
      </c>
      <c r="C32" s="59" t="str">
        <f>+CONCATENATE(TEXT(B29,""),".03")</f>
        <v>04.02.03</v>
      </c>
      <c r="D32" s="94" t="s">
        <v>223</v>
      </c>
      <c r="E32" s="94" t="str">
        <f>_xlfn.CONCAT(Tabla35[[#This Row],[Cod.Logro]],Tabla35[[#This Row],[Criterio / Subcriterio]])</f>
        <v>04.02.03Utiliza elementos básicos de diferentes lenguajes y técnicas artísticas</v>
      </c>
      <c r="F32" s="95">
        <v>0.4</v>
      </c>
      <c r="G32" s="97">
        <f>VLOOKUP(Tabla35[[#This Row],[Cod. Comp]],Tabla2[],COLUMN(Tabla2[Ponderación]),FALSE)*VLOOKUP(Tabla35[[#This Row],[Cod. Criterio]],Tabla3[],COLUMN(Tabla3[Ponderación]),FALSE)*IF(ISBLANK(Tabla35[[#This Row],[Cod.Logro]]),1,Tabla35[[#This Row],[Ponderación parcial]])</f>
        <v>2.4E-2</v>
      </c>
      <c r="H32" s="44" t="e" vm="1">
        <f>IF([1]!Tabla35[[#This Row],[Cod.Logro]]&gt;0,MATCH([1]!Tabla35[[#This Row],[Cod-Subcrt]],[1]!Tabla6[[#All],[Subcriterio]],0),99)</f>
        <v>#REF!</v>
      </c>
    </row>
    <row r="33" spans="1:8" ht="60.75">
      <c r="A33" s="58">
        <v>4</v>
      </c>
      <c r="B33" s="59" t="s">
        <v>187</v>
      </c>
      <c r="C33" s="59"/>
      <c r="D33" s="94" t="s">
        <v>188</v>
      </c>
      <c r="E33" s="94" t="str">
        <f>_xlfn.CONCAT(Tabla35[[#This Row],[Cod.Logro]],Tabla35[[#This Row],[Criterio / Subcriterio]])</f>
        <v>Compartir los proyectos creativos, empleando estrategias comunicativas básicas, explicando el proceso y el resultado final obtenido, y respetando y valorando las experiencias propias y las de los demás.</v>
      </c>
      <c r="F33" s="95"/>
      <c r="G33" s="97">
        <f>VLOOKUP(Tabla35[[#This Row],[Cod. Comp]],Tabla2[],COLUMN(Tabla2[Ponderación]),FALSE)*VLOOKUP(Tabla35[[#This Row],[Cod. Criterio]],Tabla3[],COLUMN(Tabla3[Ponderación]),FALSE)*IF(ISBLANK(Tabla35[[#This Row],[Cod.Logro]]),1,Tabla35[[#This Row],[Ponderación parcial]])</f>
        <v>0.03</v>
      </c>
      <c r="H33" s="44" t="e" vm="1">
        <f>IF([1]!Tabla35[[#This Row],[Cod.Logro]]&gt;0,MATCH([1]!Tabla35[[#This Row],[Cod-Subcrt]],[1]!Tabla6[[#All],[Subcriterio]],0),99)</f>
        <v>#REF!</v>
      </c>
    </row>
    <row r="34" spans="1:8">
      <c r="A34" s="58">
        <f>VALUE(LEFT(Tabla35[[#This Row],[Cod. Criterio]],2))</f>
        <v>4</v>
      </c>
      <c r="B34" s="59" t="str">
        <f>LEFT(Tabla35[[#This Row],[Cod.Logro]],5)</f>
        <v>04.03</v>
      </c>
      <c r="C34" s="59" t="str">
        <f>+CONCATENATE(TEXT(B33,""),".01")</f>
        <v>04.03.01</v>
      </c>
      <c r="D34" s="94" t="s">
        <v>224</v>
      </c>
      <c r="E34" s="94" t="str">
        <f>_xlfn.CONCAT(Tabla35[[#This Row],[Cod.Logro]],Tabla35[[#This Row],[Criterio / Subcriterio]])</f>
        <v>04.03.01Explica el proceso y resultado de un proyecto creativo</v>
      </c>
      <c r="F34" s="95">
        <v>0.3</v>
      </c>
      <c r="G34" s="97">
        <f>VLOOKUP(Tabla35[[#This Row],[Cod. Comp]],Tabla2[],COLUMN(Tabla2[Ponderación]),FALSE)*VLOOKUP(Tabla35[[#This Row],[Cod. Criterio]],Tabla3[],COLUMN(Tabla3[Ponderación]),FALSE)*IF(ISBLANK(Tabla35[[#This Row],[Cod.Logro]]),1,Tabla35[[#This Row],[Ponderación parcial]])</f>
        <v>8.9999999999999993E-3</v>
      </c>
      <c r="H34" s="44" t="e" vm="1">
        <f>IF([1]!Tabla35[[#This Row],[Cod.Logro]]&gt;0,MATCH([1]!Tabla35[[#This Row],[Cod-Subcrt]],[1]!Tabla6[[#All],[Subcriterio]],0),99)</f>
        <v>#REF!</v>
      </c>
    </row>
    <row r="35" spans="1:8">
      <c r="A35" s="58">
        <f>VALUE(LEFT(Tabla35[[#This Row],[Cod. Criterio]],2))</f>
        <v>4</v>
      </c>
      <c r="B35" s="59" t="str">
        <f>LEFT(Tabla35[[#This Row],[Cod.Logro]],5)</f>
        <v>04.03</v>
      </c>
      <c r="C35" s="59" t="str">
        <f>+CONCATENATE(TEXT(B33,""),".02")</f>
        <v>04.03.02</v>
      </c>
      <c r="D35" s="94" t="s">
        <v>225</v>
      </c>
      <c r="E35" s="94" t="str">
        <f>_xlfn.CONCAT(Tabla35[[#This Row],[Cod.Logro]],Tabla35[[#This Row],[Criterio / Subcriterio]])</f>
        <v>04.03.02Utiliza estrategias comunicativas básicas en sus explicaciones</v>
      </c>
      <c r="F35" s="95">
        <v>0.3</v>
      </c>
      <c r="G35" s="97">
        <f>VLOOKUP(Tabla35[[#This Row],[Cod. Comp]],Tabla2[],COLUMN(Tabla2[Ponderación]),FALSE)*VLOOKUP(Tabla35[[#This Row],[Cod. Criterio]],Tabla3[],COLUMN(Tabla3[Ponderación]),FALSE)*IF(ISBLANK(Tabla35[[#This Row],[Cod.Logro]]),1,Tabla35[[#This Row],[Ponderación parcial]])</f>
        <v>8.9999999999999993E-3</v>
      </c>
      <c r="H35" s="44" t="e" vm="1">
        <f>IF([1]!Tabla35[[#This Row],[Cod.Logro]]&gt;0,MATCH([1]!Tabla35[[#This Row],[Cod-Subcrt]],[1]!Tabla6[[#All],[Subcriterio]],0),99)</f>
        <v>#REF!</v>
      </c>
    </row>
    <row r="36" spans="1:8">
      <c r="A36" s="58">
        <f>VALUE(LEFT(Tabla35[[#This Row],[Cod. Criterio]],2))</f>
        <v>4</v>
      </c>
      <c r="B36" s="59" t="str">
        <f>LEFT(Tabla35[[#This Row],[Cod.Logro]],5)</f>
        <v>04.03</v>
      </c>
      <c r="C36" s="59" t="str">
        <f>+CONCATENATE(TEXT(B33,""),".03")</f>
        <v>04.03.03</v>
      </c>
      <c r="D36" s="94" t="s">
        <v>226</v>
      </c>
      <c r="E36" s="94" t="str">
        <f>_xlfn.CONCAT(Tabla35[[#This Row],[Cod.Logro]],Tabla35[[#This Row],[Criterio / Subcriterio]])</f>
        <v>04.03.03Respeta y valora sus esperiencias y las de los demás</v>
      </c>
      <c r="F36" s="95">
        <v>0.4</v>
      </c>
      <c r="G36" s="97">
        <f>VLOOKUP(Tabla35[[#This Row],[Cod. Comp]],Tabla2[],COLUMN(Tabla2[Ponderación]),FALSE)*VLOOKUP(Tabla35[[#This Row],[Cod. Criterio]],Tabla3[],COLUMN(Tabla3[Ponderación]),FALSE)*IF(ISBLANK(Tabla35[[#This Row],[Cod.Logro]]),1,Tabla35[[#This Row],[Ponderación parcial]])</f>
        <v>1.2E-2</v>
      </c>
      <c r="H36" s="44" t="e" vm="1">
        <f>IF([1]!Tabla35[[#This Row],[Cod.Logro]]&gt;0,MATCH([1]!Tabla35[[#This Row],[Cod-Subcrt]],[1]!Tabla6[[#All],[Subcriterio]],0),99)</f>
        <v>#REF!</v>
      </c>
    </row>
  </sheetData>
  <phoneticPr fontId="9" type="noConversion"/>
  <conditionalFormatting sqref="A3:C4 E3:G4 A5:G36">
    <cfRule type="expression" dxfId="75" priority="9" stopIfTrue="1">
      <formula>ISBLANK($C3)</formula>
    </cfRule>
  </conditionalFormatting>
  <conditionalFormatting sqref="A2:G2">
    <cfRule type="expression" dxfId="74" priority="4" stopIfTrue="1">
      <formula>ISBLANK($C2)</formula>
    </cfRule>
  </conditionalFormatting>
  <conditionalFormatting sqref="D3:D4">
    <cfRule type="expression" dxfId="73" priority="1" stopIfTrue="1">
      <formula>ISBLANK($C3)</formula>
    </cfRule>
  </conditionalFormatting>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FF0F6-4CA9-4CB9-A787-540764258F66}">
  <sheetPr>
    <tabColor theme="9"/>
  </sheetPr>
  <dimension ref="A1:C34"/>
  <sheetViews>
    <sheetView workbookViewId="0">
      <pane ySplit="2" topLeftCell="A5" activePane="bottomLeft" state="frozen"/>
      <selection pane="bottomLeft" activeCell="B28" sqref="B28"/>
    </sheetView>
  </sheetViews>
  <sheetFormatPr defaultColWidth="11.42578125" defaultRowHeight="15"/>
  <cols>
    <col min="1" max="1" width="16.140625" style="10" customWidth="1"/>
    <col min="2" max="2" width="79.42578125" style="10" customWidth="1"/>
    <col min="3" max="3" width="15.42578125" style="3" hidden="1" customWidth="1"/>
    <col min="4" max="5" width="33.7109375" style="3" customWidth="1"/>
    <col min="6" max="16384" width="11.42578125" style="3"/>
  </cols>
  <sheetData>
    <row r="1" spans="1:3">
      <c r="A1" s="109" t="s">
        <v>227</v>
      </c>
      <c r="B1" s="109"/>
    </row>
    <row r="2" spans="1:3" ht="32.1">
      <c r="A2" s="24" t="s">
        <v>228</v>
      </c>
      <c r="B2" s="25" t="s">
        <v>229</v>
      </c>
      <c r="C2" s="25" t="s">
        <v>230</v>
      </c>
    </row>
    <row r="3" spans="1:3" ht="32.1">
      <c r="A3" s="41" t="s">
        <v>231</v>
      </c>
      <c r="B3" s="37" t="s">
        <v>232</v>
      </c>
      <c r="C3" s="3" t="e">
        <f>MATCH(#REF!,Tabla6[[#All],[Saberes básicos]],0)</f>
        <v>#REF!</v>
      </c>
    </row>
    <row r="4" spans="1:3" ht="15.95">
      <c r="A4" s="41"/>
      <c r="B4" s="37" t="s">
        <v>233</v>
      </c>
      <c r="C4" s="3" t="e">
        <f>MATCH(#REF!,Tabla6[[#All],[Saberes básicos]],0)</f>
        <v>#REF!</v>
      </c>
    </row>
    <row r="5" spans="1:3" ht="48">
      <c r="A5" s="41"/>
      <c r="B5" s="37" t="s">
        <v>234</v>
      </c>
      <c r="C5" s="3" t="e">
        <f>MATCH(#REF!,Tabla6[[#All],[Saberes básicos]],0)</f>
        <v>#REF!</v>
      </c>
    </row>
    <row r="6" spans="1:3" ht="32.1">
      <c r="A6" s="41"/>
      <c r="B6" s="37" t="s">
        <v>235</v>
      </c>
      <c r="C6" s="3" t="e">
        <f>MATCH(#REF!,Tabla6[[#All],[Saberes básicos]],0)</f>
        <v>#REF!</v>
      </c>
    </row>
    <row r="7" spans="1:3" ht="32.1">
      <c r="A7" s="41"/>
      <c r="B7" s="37" t="s">
        <v>236</v>
      </c>
      <c r="C7" s="3" t="e">
        <f>MATCH(#REF!,Tabla6[[#All],[Saberes básicos]],0)</f>
        <v>#REF!</v>
      </c>
    </row>
    <row r="8" spans="1:3" ht="15.95">
      <c r="A8" s="41"/>
      <c r="B8" s="37" t="s">
        <v>237</v>
      </c>
      <c r="C8" s="3" t="e">
        <f>MATCH(#REF!,Tabla6[[#All],[Saberes básicos]],0)</f>
        <v>#REF!</v>
      </c>
    </row>
    <row r="9" spans="1:3" ht="32.1">
      <c r="A9" s="42" t="s">
        <v>238</v>
      </c>
      <c r="B9" s="23" t="s">
        <v>239</v>
      </c>
      <c r="C9" s="3" t="e">
        <f>MATCH(#REF!,Tabla6[[#All],[Saberes básicos]],0)</f>
        <v>#REF!</v>
      </c>
    </row>
    <row r="10" spans="1:3" ht="32.1">
      <c r="A10" s="42"/>
      <c r="B10" s="23" t="s">
        <v>240</v>
      </c>
      <c r="C10" s="3" t="e">
        <f>MATCH(#REF!,Tabla6[[#All],[Saberes básicos]],0)</f>
        <v>#REF!</v>
      </c>
    </row>
    <row r="11" spans="1:3" ht="32.1">
      <c r="A11" s="42"/>
      <c r="B11" s="23" t="s">
        <v>241</v>
      </c>
      <c r="C11" s="3" t="e">
        <f>MATCH(#REF!,Tabla6[[#All],[Saberes básicos]],0)</f>
        <v>#REF!</v>
      </c>
    </row>
    <row r="12" spans="1:3" ht="45.75">
      <c r="A12" s="100" t="s">
        <v>242</v>
      </c>
      <c r="B12" s="101" t="s">
        <v>243</v>
      </c>
      <c r="C12" s="3" t="e">
        <f>MATCH(#REF!,Tabla6[[#All],[Saberes básicos]],0)</f>
        <v>#REF!</v>
      </c>
    </row>
    <row r="13" spans="1:3" ht="30.75">
      <c r="A13" s="100"/>
      <c r="B13" s="101" t="s">
        <v>244</v>
      </c>
      <c r="C13" s="3" t="e">
        <f>MATCH(#REF!,Tabla6[[#All],[Saberes básicos]],0)</f>
        <v>#REF!</v>
      </c>
    </row>
    <row r="14" spans="1:3">
      <c r="A14" s="100"/>
      <c r="B14" s="101" t="s">
        <v>245</v>
      </c>
      <c r="C14" s="3" t="e">
        <f>MATCH(#REF!,Tabla6[[#All],[Saberes básicos]],0)</f>
        <v>#REF!</v>
      </c>
    </row>
    <row r="15" spans="1:3" ht="30.75">
      <c r="A15" s="100"/>
      <c r="B15" s="101" t="s">
        <v>246</v>
      </c>
      <c r="C15" s="3" t="e">
        <f>MATCH(#REF!,Tabla6[[#All],[Saberes básicos]],0)</f>
        <v>#REF!</v>
      </c>
    </row>
    <row r="16" spans="1:3">
      <c r="A16" s="100"/>
      <c r="B16" s="101" t="s">
        <v>247</v>
      </c>
      <c r="C16" s="3" t="e">
        <f>MATCH(#REF!,Tabla6[[#All],[Saberes básicos]],0)</f>
        <v>#REF!</v>
      </c>
    </row>
    <row r="17" spans="1:3" ht="45.75">
      <c r="A17" s="100"/>
      <c r="B17" s="101" t="s">
        <v>248</v>
      </c>
      <c r="C17" s="3" t="e">
        <f>MATCH(#REF!,Tabla6[[#All],[Saberes básicos]],0)</f>
        <v>#REF!</v>
      </c>
    </row>
    <row r="18" spans="1:3" ht="30.75">
      <c r="A18" s="100"/>
      <c r="B18" s="101" t="s">
        <v>249</v>
      </c>
      <c r="C18" s="3" t="e">
        <f>MATCH(#REF!,Tabla6[[#All],[Saberes básicos]],0)</f>
        <v>#REF!</v>
      </c>
    </row>
    <row r="19" spans="1:3" ht="60.75">
      <c r="A19" s="100"/>
      <c r="B19" s="101" t="s">
        <v>250</v>
      </c>
      <c r="C19" s="3" t="e">
        <f>MATCH(#REF!,Tabla6[[#All],[Saberes básicos]],0)</f>
        <v>#REF!</v>
      </c>
    </row>
    <row r="20" spans="1:3" ht="30.75">
      <c r="A20" s="100"/>
      <c r="B20" s="101" t="s">
        <v>251</v>
      </c>
      <c r="C20" s="3" t="e">
        <f>MATCH(#REF!,Tabla6[[#All],[Saberes básicos]],0)</f>
        <v>#REF!</v>
      </c>
    </row>
    <row r="21" spans="1:3">
      <c r="A21" s="100"/>
      <c r="B21" s="101" t="s">
        <v>252</v>
      </c>
      <c r="C21" s="3" t="e">
        <f>MATCH(#REF!,Tabla6[[#All],[Saberes básicos]],0)</f>
        <v>#REF!</v>
      </c>
    </row>
    <row r="22" spans="1:3">
      <c r="A22" s="100"/>
      <c r="B22" s="101" t="s">
        <v>253</v>
      </c>
      <c r="C22" s="3" t="e">
        <f>MATCH(#REF!,Tabla6[[#All],[Saberes básicos]],0)</f>
        <v>#REF!</v>
      </c>
    </row>
    <row r="23" spans="1:3">
      <c r="A23" s="102"/>
      <c r="B23" s="103"/>
      <c r="C23" s="3" t="e">
        <f>MATCH(#REF!,Tabla6[[#All],[Saberes básicos]],0)</f>
        <v>#REF!</v>
      </c>
    </row>
    <row r="24" spans="1:3">
      <c r="A24" s="42"/>
      <c r="B24" s="23"/>
      <c r="C24" s="3" t="e">
        <f>MATCH(#REF!,Tabla6[[#All],[Saberes básicos]],0)</f>
        <v>#REF!</v>
      </c>
    </row>
    <row r="25" spans="1:3">
      <c r="A25" s="42"/>
      <c r="B25" s="23"/>
      <c r="C25" s="3" t="e">
        <f>MATCH(#REF!,Tabla6[[#All],[Saberes básicos]],0)</f>
        <v>#REF!</v>
      </c>
    </row>
    <row r="26" spans="1:3">
      <c r="A26" s="42"/>
      <c r="B26" s="23"/>
      <c r="C26" s="3" t="e">
        <f>MATCH(#REF!,Tabla6[[#All],[Saberes básicos]],0)</f>
        <v>#REF!</v>
      </c>
    </row>
    <row r="27" spans="1:3">
      <c r="A27" s="42"/>
      <c r="B27" s="23"/>
      <c r="C27" s="3" t="e">
        <f>MATCH(#REF!,Tabla6[[#All],[Saberes básicos]],0)</f>
        <v>#REF!</v>
      </c>
    </row>
    <row r="28" spans="1:3">
      <c r="A28" s="42"/>
      <c r="B28" s="23"/>
      <c r="C28" s="3" t="e">
        <f>MATCH(#REF!,Tabla6[[#All],[Saberes básicos]],0)</f>
        <v>#REF!</v>
      </c>
    </row>
    <row r="29" spans="1:3">
      <c r="A29" s="42"/>
      <c r="B29" s="23"/>
      <c r="C29" s="3" t="e">
        <f>MATCH(#REF!,Tabla6[[#All],[Saberes básicos]],0)</f>
        <v>#REF!</v>
      </c>
    </row>
    <row r="30" spans="1:3">
      <c r="A30" s="42"/>
      <c r="B30" s="23"/>
      <c r="C30" s="3" t="e">
        <f>MATCH(#REF!,Tabla6[[#All],[Saberes básicos]],0)</f>
        <v>#REF!</v>
      </c>
    </row>
    <row r="31" spans="1:3">
      <c r="A31" s="42"/>
      <c r="B31" s="23"/>
      <c r="C31" s="3" t="e">
        <f>MATCH(#REF!,Tabla6[[#All],[Saberes básicos]],0)</f>
        <v>#REF!</v>
      </c>
    </row>
    <row r="32" spans="1:3">
      <c r="A32" s="42"/>
      <c r="B32" s="23"/>
      <c r="C32" s="3" t="e">
        <f>MATCH(#REF!,Tabla6[[#All],[Saberes básicos]],0)</f>
        <v>#REF!</v>
      </c>
    </row>
    <row r="33" spans="1:3">
      <c r="A33" s="42"/>
      <c r="B33" s="23"/>
      <c r="C33" s="3" t="e">
        <f>MATCH(#REF!,Tabla6[[#All],[Saberes básicos]],0)</f>
        <v>#REF!</v>
      </c>
    </row>
    <row r="34" spans="1:3">
      <c r="A34" s="62"/>
      <c r="B34" s="63"/>
      <c r="C34" s="3" t="e">
        <f>MATCH(#REF!,Tabla6[[#All],[Saberes básicos]],0)</f>
        <v>#REF!</v>
      </c>
    </row>
  </sheetData>
  <mergeCells count="1">
    <mergeCell ref="A1:B1"/>
  </mergeCell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235C0A-78C3-4A59-9F51-9055FF6434EE}">
  <sheetPr>
    <tabColor theme="7"/>
  </sheetPr>
  <dimension ref="A1:J81"/>
  <sheetViews>
    <sheetView topLeftCell="E27" workbookViewId="0">
      <selection activeCell="G55" sqref="G55:G65"/>
    </sheetView>
  </sheetViews>
  <sheetFormatPr defaultColWidth="11.42578125" defaultRowHeight="15"/>
  <cols>
    <col min="1" max="1" width="2.85546875" customWidth="1"/>
    <col min="2" max="2" width="22.7109375" customWidth="1"/>
    <col min="3" max="3" width="11.42578125" bestFit="1" customWidth="1"/>
    <col min="4" max="4" width="11" bestFit="1" customWidth="1"/>
    <col min="5" max="5" width="15.42578125" customWidth="1"/>
    <col min="6" max="6" width="34.42578125" customWidth="1"/>
    <col min="7" max="7" width="53.42578125" customWidth="1"/>
    <col min="8" max="8" width="47.140625" customWidth="1"/>
    <col min="9" max="9" width="24.7109375" customWidth="1"/>
    <col min="10" max="10" width="21.85546875" customWidth="1"/>
  </cols>
  <sheetData>
    <row r="1" spans="1:10">
      <c r="A1" s="19" t="s">
        <v>254</v>
      </c>
      <c r="B1" s="19" t="s">
        <v>255</v>
      </c>
      <c r="C1" s="19" t="s">
        <v>256</v>
      </c>
      <c r="D1" s="19" t="s">
        <v>257</v>
      </c>
      <c r="E1" s="19" t="s">
        <v>258</v>
      </c>
      <c r="F1" s="19" t="s">
        <v>259</v>
      </c>
      <c r="G1" s="19" t="s">
        <v>260</v>
      </c>
      <c r="H1" s="19" t="s">
        <v>261</v>
      </c>
      <c r="I1" s="19" t="s">
        <v>262</v>
      </c>
      <c r="J1" s="19" t="s">
        <v>263</v>
      </c>
    </row>
    <row r="2" spans="1:10" ht="15.95">
      <c r="A2" s="35">
        <v>1</v>
      </c>
      <c r="B2" s="35" t="s">
        <v>264</v>
      </c>
      <c r="C2" s="32" t="s">
        <v>265</v>
      </c>
      <c r="D2" s="31" t="s">
        <v>266</v>
      </c>
      <c r="E2" s="10"/>
      <c r="F2" s="10"/>
      <c r="G2" s="10"/>
      <c r="H2" s="43"/>
      <c r="I2" s="34"/>
      <c r="J2" t="s">
        <v>267</v>
      </c>
    </row>
    <row r="3" spans="1:10" ht="50.1" customHeight="1">
      <c r="A3" s="35">
        <v>1</v>
      </c>
      <c r="B3" s="35"/>
      <c r="C3" s="10"/>
      <c r="D3" s="10"/>
      <c r="E3" s="10" t="s">
        <v>268</v>
      </c>
      <c r="F3" s="78" t="s">
        <v>269</v>
      </c>
      <c r="G3" s="14" t="s">
        <v>232</v>
      </c>
      <c r="H3" s="40" t="s">
        <v>270</v>
      </c>
      <c r="I3" s="34" t="s">
        <v>271</v>
      </c>
    </row>
    <row r="4" spans="1:10" ht="32.1">
      <c r="A4" s="35">
        <v>1</v>
      </c>
      <c r="B4" s="35"/>
      <c r="C4" s="10"/>
      <c r="D4" s="10"/>
      <c r="E4" s="10" t="s">
        <v>272</v>
      </c>
      <c r="F4" s="10" t="s">
        <v>273</v>
      </c>
      <c r="G4" s="23" t="s">
        <v>233</v>
      </c>
      <c r="H4" s="36" t="s">
        <v>274</v>
      </c>
      <c r="I4" s="5" t="s">
        <v>271</v>
      </c>
    </row>
    <row r="5" spans="1:10" ht="63.95">
      <c r="A5" s="35">
        <v>1</v>
      </c>
      <c r="B5" s="35"/>
      <c r="C5" s="10"/>
      <c r="D5" s="10"/>
      <c r="E5" s="10" t="s">
        <v>275</v>
      </c>
      <c r="F5" s="10" t="s">
        <v>276</v>
      </c>
      <c r="G5" s="23" t="s">
        <v>234</v>
      </c>
      <c r="H5" s="43" t="s">
        <v>277</v>
      </c>
      <c r="I5" s="34" t="s">
        <v>271</v>
      </c>
    </row>
    <row r="6" spans="1:10" ht="48">
      <c r="A6" s="35">
        <v>1</v>
      </c>
      <c r="B6" s="35"/>
      <c r="C6" s="10"/>
      <c r="D6" s="10"/>
      <c r="E6" s="10" t="s">
        <v>278</v>
      </c>
      <c r="F6" s="10" t="s">
        <v>279</v>
      </c>
      <c r="G6" s="23" t="s">
        <v>235</v>
      </c>
      <c r="H6" s="43" t="s">
        <v>280</v>
      </c>
      <c r="I6" s="34" t="s">
        <v>271</v>
      </c>
    </row>
    <row r="7" spans="1:10" ht="48">
      <c r="A7" s="35">
        <v>1</v>
      </c>
      <c r="B7" s="35"/>
      <c r="C7" s="10"/>
      <c r="D7" s="10"/>
      <c r="E7" s="10"/>
      <c r="F7" s="10"/>
      <c r="G7" s="23" t="s">
        <v>236</v>
      </c>
      <c r="H7" s="43" t="s">
        <v>281</v>
      </c>
      <c r="I7" s="34" t="s">
        <v>271</v>
      </c>
    </row>
    <row r="8" spans="1:10" ht="32.1">
      <c r="A8" s="35">
        <v>1</v>
      </c>
      <c r="B8" s="35"/>
      <c r="C8" s="10"/>
      <c r="D8" s="10"/>
      <c r="E8" s="10"/>
      <c r="F8" s="10"/>
      <c r="G8" s="23" t="s">
        <v>237</v>
      </c>
      <c r="H8" s="43" t="s">
        <v>282</v>
      </c>
      <c r="I8" s="34" t="s">
        <v>283</v>
      </c>
    </row>
    <row r="9" spans="1:10" ht="32.1">
      <c r="A9" s="35">
        <v>1</v>
      </c>
      <c r="B9" s="35"/>
      <c r="C9" s="10"/>
      <c r="D9" s="10"/>
      <c r="E9" s="10"/>
      <c r="F9" s="10"/>
      <c r="G9" s="23" t="s">
        <v>239</v>
      </c>
      <c r="H9" s="43" t="s">
        <v>284</v>
      </c>
      <c r="I9" s="34" t="s">
        <v>271</v>
      </c>
    </row>
    <row r="10" spans="1:10" ht="32.1">
      <c r="A10" s="35">
        <v>1</v>
      </c>
      <c r="B10" s="35"/>
      <c r="C10" s="10"/>
      <c r="D10" s="10"/>
      <c r="E10" s="10"/>
      <c r="F10" s="10"/>
      <c r="G10" s="23" t="s">
        <v>240</v>
      </c>
      <c r="H10" s="43" t="s">
        <v>285</v>
      </c>
      <c r="I10" s="34" t="s">
        <v>271</v>
      </c>
    </row>
    <row r="11" spans="1:10" ht="45.75">
      <c r="A11" s="35">
        <v>1</v>
      </c>
      <c r="B11" s="35"/>
      <c r="C11" s="10"/>
      <c r="D11" s="10"/>
      <c r="E11" s="10"/>
      <c r="F11" s="10"/>
      <c r="G11" s="63" t="s">
        <v>243</v>
      </c>
      <c r="H11" s="43" t="s">
        <v>286</v>
      </c>
      <c r="I11" s="34" t="s">
        <v>271</v>
      </c>
    </row>
    <row r="12" spans="1:10" ht="45.75">
      <c r="A12" s="35">
        <v>1</v>
      </c>
      <c r="B12" s="35"/>
      <c r="C12" s="10"/>
      <c r="D12" s="10"/>
      <c r="E12" s="10"/>
      <c r="F12" s="10"/>
      <c r="G12" s="63" t="s">
        <v>244</v>
      </c>
      <c r="H12" s="43" t="s">
        <v>287</v>
      </c>
      <c r="I12" s="34" t="s">
        <v>271</v>
      </c>
    </row>
    <row r="13" spans="1:10">
      <c r="A13" s="35">
        <v>1</v>
      </c>
      <c r="B13" s="35"/>
      <c r="C13" s="10"/>
      <c r="D13" s="10"/>
      <c r="E13" s="10"/>
      <c r="F13" s="10"/>
      <c r="G13" s="63" t="s">
        <v>245</v>
      </c>
      <c r="H13" s="43" t="s">
        <v>288</v>
      </c>
      <c r="I13" s="34" t="s">
        <v>271</v>
      </c>
    </row>
    <row r="14" spans="1:10" ht="45.75">
      <c r="A14" s="35">
        <v>1</v>
      </c>
      <c r="B14" s="35"/>
      <c r="C14" s="10"/>
      <c r="D14" s="10"/>
      <c r="E14" s="10"/>
      <c r="F14" s="10"/>
      <c r="G14" s="63" t="s">
        <v>246</v>
      </c>
      <c r="H14" s="43" t="s">
        <v>289</v>
      </c>
      <c r="I14" s="34" t="s">
        <v>290</v>
      </c>
    </row>
    <row r="15" spans="1:10" ht="30.75">
      <c r="A15" s="35">
        <v>1</v>
      </c>
      <c r="B15" s="35"/>
      <c r="C15" s="10"/>
      <c r="D15" s="10"/>
      <c r="E15" s="10"/>
      <c r="F15" s="10"/>
      <c r="G15" s="63" t="s">
        <v>247</v>
      </c>
      <c r="H15" s="43" t="s">
        <v>291</v>
      </c>
      <c r="I15" s="34" t="s">
        <v>271</v>
      </c>
    </row>
    <row r="16" spans="1:10" ht="60.75">
      <c r="A16" s="35">
        <v>1</v>
      </c>
      <c r="B16" s="35"/>
      <c r="C16" s="10"/>
      <c r="D16" s="10"/>
      <c r="E16" s="10"/>
      <c r="F16" s="10"/>
      <c r="G16" s="63" t="s">
        <v>248</v>
      </c>
      <c r="H16" s="43" t="s">
        <v>292</v>
      </c>
      <c r="I16" s="34" t="s">
        <v>271</v>
      </c>
    </row>
    <row r="17" spans="1:10" ht="45.75">
      <c r="A17" s="35">
        <v>1</v>
      </c>
      <c r="B17" s="35"/>
      <c r="C17" s="10"/>
      <c r="D17" s="10"/>
      <c r="E17" s="10"/>
      <c r="F17" s="10"/>
      <c r="G17" s="63" t="s">
        <v>249</v>
      </c>
      <c r="H17" s="43" t="s">
        <v>293</v>
      </c>
      <c r="I17" s="34" t="s">
        <v>271</v>
      </c>
    </row>
    <row r="18" spans="1:10" ht="76.5">
      <c r="A18" s="35">
        <v>1</v>
      </c>
      <c r="B18" s="35"/>
      <c r="C18" s="10"/>
      <c r="D18" s="10"/>
      <c r="E18" s="10"/>
      <c r="F18" s="10"/>
      <c r="G18" s="63" t="s">
        <v>250</v>
      </c>
      <c r="H18" s="43" t="s">
        <v>294</v>
      </c>
      <c r="I18" s="34" t="s">
        <v>271</v>
      </c>
    </row>
    <row r="19" spans="1:10" s="66" customFormat="1" ht="45.75">
      <c r="A19" s="35">
        <v>1</v>
      </c>
      <c r="B19" s="35"/>
      <c r="C19" s="10"/>
      <c r="D19" s="10"/>
      <c r="E19" s="10"/>
      <c r="F19" s="10"/>
      <c r="G19" s="63" t="s">
        <v>251</v>
      </c>
      <c r="H19" s="43" t="s">
        <v>295</v>
      </c>
      <c r="I19" s="34" t="s">
        <v>271</v>
      </c>
      <c r="J19"/>
    </row>
    <row r="20" spans="1:10" ht="30.75">
      <c r="A20" s="35">
        <v>1</v>
      </c>
      <c r="B20" s="64"/>
      <c r="C20" s="65"/>
      <c r="D20" s="65"/>
      <c r="E20" s="65"/>
      <c r="F20" s="65"/>
      <c r="G20" s="63" t="s">
        <v>252</v>
      </c>
      <c r="H20" s="43" t="s">
        <v>296</v>
      </c>
      <c r="I20" s="34" t="s">
        <v>271</v>
      </c>
      <c r="J20" s="66"/>
    </row>
    <row r="21" spans="1:10" ht="30.75">
      <c r="A21" s="35">
        <v>1</v>
      </c>
      <c r="B21" s="35"/>
      <c r="C21" s="10"/>
      <c r="D21" s="10"/>
      <c r="E21" s="10"/>
      <c r="F21" s="10"/>
      <c r="G21" s="63" t="s">
        <v>253</v>
      </c>
      <c r="H21" s="43" t="s">
        <v>297</v>
      </c>
      <c r="I21" s="34" t="s">
        <v>290</v>
      </c>
    </row>
    <row r="22" spans="1:10" ht="30.75">
      <c r="A22" s="35">
        <v>1</v>
      </c>
      <c r="B22" s="35"/>
      <c r="C22" s="10"/>
      <c r="D22" s="10"/>
      <c r="E22" s="10"/>
      <c r="F22" s="10"/>
      <c r="G22" s="23"/>
      <c r="H22" s="43" t="s">
        <v>298</v>
      </c>
      <c r="I22" s="34" t="s">
        <v>290</v>
      </c>
    </row>
    <row r="23" spans="1:10" s="63" customFormat="1" ht="30.75">
      <c r="A23" s="35">
        <v>1</v>
      </c>
      <c r="B23" s="35"/>
      <c r="C23" s="10"/>
      <c r="D23" s="10"/>
      <c r="E23" s="10"/>
      <c r="F23" s="10"/>
      <c r="G23" s="67"/>
      <c r="H23" s="43" t="s">
        <v>299</v>
      </c>
      <c r="I23" s="34" t="s">
        <v>271</v>
      </c>
      <c r="J23"/>
    </row>
    <row r="24" spans="1:10" s="10" customFormat="1">
      <c r="A24" s="35">
        <v>2</v>
      </c>
      <c r="B24" s="35" t="s">
        <v>300</v>
      </c>
      <c r="C24" s="10" t="s">
        <v>301</v>
      </c>
      <c r="D24" s="10" t="s">
        <v>302</v>
      </c>
      <c r="G24" s="14"/>
      <c r="H24" s="36"/>
      <c r="I24" s="34"/>
      <c r="J24" t="s">
        <v>267</v>
      </c>
    </row>
    <row r="25" spans="1:10" s="10" customFormat="1" ht="45.75">
      <c r="A25" s="35">
        <v>2</v>
      </c>
      <c r="B25" s="35"/>
      <c r="E25" s="10" t="s">
        <v>268</v>
      </c>
      <c r="F25" s="10" t="s">
        <v>269</v>
      </c>
      <c r="G25" s="14" t="s">
        <v>232</v>
      </c>
      <c r="H25" s="40" t="s">
        <v>270</v>
      </c>
      <c r="I25" s="34" t="s">
        <v>271</v>
      </c>
      <c r="J25"/>
    </row>
    <row r="26" spans="1:10" s="10" customFormat="1" ht="30.75">
      <c r="A26" s="35">
        <v>2</v>
      </c>
      <c r="B26" s="35"/>
      <c r="E26" s="10" t="s">
        <v>272</v>
      </c>
      <c r="F26" s="10" t="s">
        <v>273</v>
      </c>
      <c r="G26" s="23" t="s">
        <v>233</v>
      </c>
      <c r="H26" s="36" t="s">
        <v>274</v>
      </c>
      <c r="I26" s="5" t="s">
        <v>271</v>
      </c>
      <c r="J26"/>
    </row>
    <row r="27" spans="1:10" s="10" customFormat="1" ht="76.5">
      <c r="A27" s="35">
        <v>2</v>
      </c>
      <c r="B27" s="35"/>
      <c r="E27" s="10" t="s">
        <v>275</v>
      </c>
      <c r="F27" s="10" t="s">
        <v>276</v>
      </c>
      <c r="G27" s="23" t="s">
        <v>234</v>
      </c>
      <c r="H27" s="43" t="s">
        <v>277</v>
      </c>
      <c r="I27" s="34" t="s">
        <v>271</v>
      </c>
      <c r="J27"/>
    </row>
    <row r="28" spans="1:10" s="10" customFormat="1" ht="45.75">
      <c r="A28" s="35">
        <v>2</v>
      </c>
      <c r="B28" s="35"/>
      <c r="E28" s="10" t="s">
        <v>278</v>
      </c>
      <c r="F28" s="10" t="s">
        <v>279</v>
      </c>
      <c r="G28" s="23" t="s">
        <v>235</v>
      </c>
      <c r="H28" s="43" t="s">
        <v>280</v>
      </c>
      <c r="I28" s="34" t="s">
        <v>271</v>
      </c>
      <c r="J28"/>
    </row>
    <row r="29" spans="1:10" s="10" customFormat="1" ht="45.75">
      <c r="A29" s="35">
        <v>2</v>
      </c>
      <c r="B29" s="35"/>
      <c r="G29" s="23" t="s">
        <v>236</v>
      </c>
      <c r="H29" s="43" t="s">
        <v>281</v>
      </c>
      <c r="I29" s="34" t="s">
        <v>271</v>
      </c>
      <c r="J29"/>
    </row>
    <row r="30" spans="1:10" s="10" customFormat="1" ht="30.75">
      <c r="A30" s="35">
        <v>2</v>
      </c>
      <c r="B30" s="35"/>
      <c r="G30" s="23" t="s">
        <v>237</v>
      </c>
      <c r="H30" s="43" t="s">
        <v>282</v>
      </c>
      <c r="I30" s="34" t="s">
        <v>283</v>
      </c>
      <c r="J30"/>
    </row>
    <row r="31" spans="1:10" s="10" customFormat="1" ht="30.75">
      <c r="A31" s="35">
        <v>2</v>
      </c>
      <c r="B31" s="35"/>
      <c r="G31" s="23" t="s">
        <v>239</v>
      </c>
      <c r="H31" s="43" t="s">
        <v>284</v>
      </c>
      <c r="I31" s="34" t="s">
        <v>271</v>
      </c>
      <c r="J31"/>
    </row>
    <row r="32" spans="1:10" s="10" customFormat="1" ht="45.75">
      <c r="A32" s="35">
        <v>2</v>
      </c>
      <c r="B32" s="35"/>
      <c r="G32" s="23" t="s">
        <v>240</v>
      </c>
      <c r="H32" s="43" t="s">
        <v>285</v>
      </c>
      <c r="I32" s="34" t="s">
        <v>271</v>
      </c>
      <c r="J32"/>
    </row>
    <row r="33" spans="1:10" s="10" customFormat="1" ht="45.75">
      <c r="A33" s="35">
        <v>2</v>
      </c>
      <c r="B33" s="35"/>
      <c r="G33" s="63" t="s">
        <v>243</v>
      </c>
      <c r="H33" s="43" t="s">
        <v>286</v>
      </c>
      <c r="I33" s="34" t="s">
        <v>271</v>
      </c>
      <c r="J33"/>
    </row>
    <row r="34" spans="1:10" s="10" customFormat="1" ht="45.75">
      <c r="A34" s="35">
        <v>2</v>
      </c>
      <c r="B34" s="35"/>
      <c r="G34" s="63" t="s">
        <v>244</v>
      </c>
      <c r="H34" s="43" t="s">
        <v>287</v>
      </c>
      <c r="I34" s="34" t="s">
        <v>271</v>
      </c>
      <c r="J34"/>
    </row>
    <row r="35" spans="1:10">
      <c r="A35" s="35">
        <v>2</v>
      </c>
      <c r="B35" s="35"/>
      <c r="C35" s="10"/>
      <c r="D35" s="10"/>
      <c r="E35" s="10"/>
      <c r="F35" s="10"/>
      <c r="G35" s="63" t="s">
        <v>245</v>
      </c>
      <c r="H35" s="43" t="s">
        <v>288</v>
      </c>
      <c r="I35" s="34" t="s">
        <v>271</v>
      </c>
    </row>
    <row r="36" spans="1:10" ht="45.75">
      <c r="A36" s="35">
        <v>2</v>
      </c>
      <c r="B36" s="35"/>
      <c r="C36" s="10"/>
      <c r="D36" s="10"/>
      <c r="E36" s="10"/>
      <c r="F36" s="10"/>
      <c r="G36" s="63" t="s">
        <v>246</v>
      </c>
      <c r="H36" s="43" t="s">
        <v>289</v>
      </c>
      <c r="I36" s="34" t="s">
        <v>290</v>
      </c>
    </row>
    <row r="37" spans="1:10" ht="30.75">
      <c r="A37" s="35">
        <v>2</v>
      </c>
      <c r="B37" s="35"/>
      <c r="C37" s="10"/>
      <c r="D37" s="10"/>
      <c r="E37" s="10"/>
      <c r="F37" s="10"/>
      <c r="G37" s="63" t="s">
        <v>247</v>
      </c>
      <c r="H37" s="43" t="s">
        <v>291</v>
      </c>
      <c r="I37" s="34" t="s">
        <v>271</v>
      </c>
    </row>
    <row r="38" spans="1:10" ht="60.75">
      <c r="A38" s="35">
        <v>2</v>
      </c>
      <c r="B38" s="35"/>
      <c r="C38" s="10"/>
      <c r="D38" s="10"/>
      <c r="E38" s="10"/>
      <c r="F38" s="10"/>
      <c r="G38" s="63" t="s">
        <v>248</v>
      </c>
      <c r="H38" s="43" t="s">
        <v>292</v>
      </c>
      <c r="I38" s="34" t="s">
        <v>271</v>
      </c>
    </row>
    <row r="39" spans="1:10" ht="45.75">
      <c r="A39" s="35">
        <v>2</v>
      </c>
      <c r="B39" s="35"/>
      <c r="C39" s="10"/>
      <c r="D39" s="10"/>
      <c r="E39" s="10"/>
      <c r="F39" s="10"/>
      <c r="G39" s="63" t="s">
        <v>249</v>
      </c>
      <c r="H39" s="43" t="s">
        <v>293</v>
      </c>
      <c r="I39" s="34" t="s">
        <v>271</v>
      </c>
    </row>
    <row r="40" spans="1:10" ht="76.5">
      <c r="A40" s="35">
        <v>2</v>
      </c>
      <c r="B40" s="35"/>
      <c r="C40" s="10"/>
      <c r="D40" s="10"/>
      <c r="E40" s="10"/>
      <c r="F40" s="10"/>
      <c r="G40" s="63" t="s">
        <v>250</v>
      </c>
      <c r="H40" s="43" t="s">
        <v>294</v>
      </c>
      <c r="I40" s="34" t="s">
        <v>271</v>
      </c>
    </row>
    <row r="41" spans="1:10" ht="45.75">
      <c r="A41" s="35">
        <v>2</v>
      </c>
      <c r="B41" s="35"/>
      <c r="C41" s="10"/>
      <c r="D41" s="10"/>
      <c r="E41" s="10"/>
      <c r="F41" s="10"/>
      <c r="G41" s="63" t="s">
        <v>251</v>
      </c>
      <c r="H41" s="43" t="s">
        <v>295</v>
      </c>
      <c r="I41" s="34" t="s">
        <v>271</v>
      </c>
    </row>
    <row r="42" spans="1:10" ht="30.75">
      <c r="A42" s="35">
        <v>2</v>
      </c>
      <c r="B42" s="35"/>
      <c r="C42" s="10"/>
      <c r="D42" s="10"/>
      <c r="E42" s="10"/>
      <c r="F42" s="10"/>
      <c r="G42" s="63" t="s">
        <v>252</v>
      </c>
      <c r="H42" s="43" t="s">
        <v>296</v>
      </c>
      <c r="I42" s="34" t="s">
        <v>271</v>
      </c>
    </row>
    <row r="43" spans="1:10" ht="30.75">
      <c r="A43" s="35">
        <v>2</v>
      </c>
      <c r="B43" s="35"/>
      <c r="C43" s="10"/>
      <c r="D43" s="10"/>
      <c r="E43" s="10"/>
      <c r="F43" s="10"/>
      <c r="G43" s="63" t="s">
        <v>253</v>
      </c>
      <c r="H43" s="43" t="s">
        <v>297</v>
      </c>
      <c r="I43" s="34" t="s">
        <v>290</v>
      </c>
    </row>
    <row r="44" spans="1:10" ht="30.75">
      <c r="A44" s="35"/>
      <c r="B44" s="35"/>
      <c r="C44" s="10"/>
      <c r="D44" s="10"/>
      <c r="E44" s="10"/>
      <c r="F44" s="10"/>
      <c r="G44" s="23"/>
      <c r="H44" s="43" t="s">
        <v>298</v>
      </c>
      <c r="I44" s="34" t="s">
        <v>290</v>
      </c>
    </row>
    <row r="45" spans="1:10" ht="30.75">
      <c r="A45" s="35">
        <v>2</v>
      </c>
      <c r="B45" s="35"/>
      <c r="C45" s="10"/>
      <c r="D45" s="10"/>
      <c r="E45" s="10"/>
      <c r="F45" s="10"/>
      <c r="G45" s="67"/>
      <c r="H45" s="43" t="s">
        <v>299</v>
      </c>
      <c r="I45" s="34" t="s">
        <v>271</v>
      </c>
    </row>
    <row r="46" spans="1:10">
      <c r="A46" s="35">
        <v>3</v>
      </c>
      <c r="B46" s="35" t="s">
        <v>303</v>
      </c>
      <c r="C46" s="10" t="s">
        <v>304</v>
      </c>
      <c r="D46" s="10" t="s">
        <v>305</v>
      </c>
      <c r="E46" s="10"/>
      <c r="F46" s="10"/>
      <c r="G46" s="14"/>
      <c r="H46" s="36"/>
      <c r="I46" s="34"/>
      <c r="J46" t="s">
        <v>267</v>
      </c>
    </row>
    <row r="47" spans="1:10" ht="45.75">
      <c r="A47" s="35">
        <v>3</v>
      </c>
      <c r="B47" s="35"/>
      <c r="C47" s="10"/>
      <c r="D47" s="10"/>
      <c r="E47" s="10" t="s">
        <v>268</v>
      </c>
      <c r="F47" s="10" t="s">
        <v>269</v>
      </c>
      <c r="G47" s="14" t="s">
        <v>232</v>
      </c>
      <c r="H47" s="40" t="s">
        <v>270</v>
      </c>
      <c r="I47" s="34" t="s">
        <v>271</v>
      </c>
    </row>
    <row r="48" spans="1:10" ht="30.75">
      <c r="A48" s="35">
        <v>3</v>
      </c>
      <c r="B48" s="35"/>
      <c r="C48" s="10"/>
      <c r="D48" s="10"/>
      <c r="E48" s="10" t="s">
        <v>272</v>
      </c>
      <c r="F48" s="10" t="s">
        <v>273</v>
      </c>
      <c r="G48" s="23" t="s">
        <v>233</v>
      </c>
      <c r="H48" s="36" t="s">
        <v>274</v>
      </c>
      <c r="I48" s="5" t="s">
        <v>271</v>
      </c>
    </row>
    <row r="49" spans="1:9" ht="76.5">
      <c r="A49" s="35">
        <v>3</v>
      </c>
      <c r="B49" s="35"/>
      <c r="C49" s="10"/>
      <c r="D49" s="10"/>
      <c r="E49" s="10" t="s">
        <v>275</v>
      </c>
      <c r="F49" s="10" t="s">
        <v>276</v>
      </c>
      <c r="G49" s="23" t="s">
        <v>234</v>
      </c>
      <c r="H49" s="43" t="s">
        <v>277</v>
      </c>
      <c r="I49" s="34" t="s">
        <v>271</v>
      </c>
    </row>
    <row r="50" spans="1:9" ht="45.75">
      <c r="A50" s="35">
        <v>3</v>
      </c>
      <c r="B50" s="35"/>
      <c r="C50" s="10"/>
      <c r="D50" s="10"/>
      <c r="E50" s="10" t="s">
        <v>278</v>
      </c>
      <c r="F50" s="10" t="s">
        <v>279</v>
      </c>
      <c r="G50" s="23" t="s">
        <v>235</v>
      </c>
      <c r="H50" s="43" t="s">
        <v>280</v>
      </c>
      <c r="I50" s="34" t="s">
        <v>271</v>
      </c>
    </row>
    <row r="51" spans="1:9" ht="45.75">
      <c r="A51" s="35">
        <v>3</v>
      </c>
      <c r="B51" s="35"/>
      <c r="C51" s="10"/>
      <c r="D51" s="10"/>
      <c r="E51" s="10"/>
      <c r="F51" s="10"/>
      <c r="G51" s="23" t="s">
        <v>236</v>
      </c>
      <c r="H51" s="43" t="s">
        <v>281</v>
      </c>
      <c r="I51" s="34" t="s">
        <v>271</v>
      </c>
    </row>
    <row r="52" spans="1:9" ht="30.75">
      <c r="A52" s="35">
        <v>3</v>
      </c>
      <c r="B52" s="35"/>
      <c r="C52" s="10"/>
      <c r="D52" s="10"/>
      <c r="E52" s="10"/>
      <c r="F52" s="10"/>
      <c r="G52" s="23" t="s">
        <v>237</v>
      </c>
      <c r="H52" s="43" t="s">
        <v>282</v>
      </c>
      <c r="I52" s="34" t="s">
        <v>283</v>
      </c>
    </row>
    <row r="53" spans="1:9" ht="30.75">
      <c r="A53" s="35">
        <v>3</v>
      </c>
      <c r="B53" s="35"/>
      <c r="C53" s="10"/>
      <c r="D53" s="10"/>
      <c r="E53" s="10"/>
      <c r="F53" s="10"/>
      <c r="G53" s="23" t="s">
        <v>239</v>
      </c>
      <c r="H53" s="43" t="s">
        <v>284</v>
      </c>
      <c r="I53" s="34" t="s">
        <v>271</v>
      </c>
    </row>
    <row r="54" spans="1:9" ht="45.75">
      <c r="A54" s="35">
        <v>3</v>
      </c>
      <c r="B54" s="35"/>
      <c r="C54" s="10"/>
      <c r="D54" s="10"/>
      <c r="E54" s="10"/>
      <c r="F54" s="10"/>
      <c r="G54" s="23" t="s">
        <v>240</v>
      </c>
      <c r="H54" s="43" t="s">
        <v>285</v>
      </c>
      <c r="I54" s="34" t="s">
        <v>271</v>
      </c>
    </row>
    <row r="55" spans="1:9" ht="45.75">
      <c r="A55" s="35">
        <v>3</v>
      </c>
      <c r="B55" s="35"/>
      <c r="C55" s="10"/>
      <c r="D55" s="10"/>
      <c r="E55" s="10"/>
      <c r="F55" s="10"/>
      <c r="G55" s="63" t="s">
        <v>243</v>
      </c>
      <c r="H55" s="43" t="s">
        <v>286</v>
      </c>
      <c r="I55" s="34" t="s">
        <v>271</v>
      </c>
    </row>
    <row r="56" spans="1:9" ht="45.75">
      <c r="A56" s="35">
        <v>3</v>
      </c>
      <c r="B56" s="35"/>
      <c r="C56" s="10"/>
      <c r="D56" s="10"/>
      <c r="E56" s="10"/>
      <c r="F56" s="10"/>
      <c r="G56" s="63" t="s">
        <v>244</v>
      </c>
      <c r="H56" s="43" t="s">
        <v>287</v>
      </c>
      <c r="I56" s="34" t="s">
        <v>271</v>
      </c>
    </row>
    <row r="57" spans="1:9">
      <c r="A57" s="35">
        <v>3</v>
      </c>
      <c r="B57" s="35"/>
      <c r="C57" s="10"/>
      <c r="D57" s="10"/>
      <c r="E57" s="10"/>
      <c r="F57" s="10"/>
      <c r="G57" s="63" t="s">
        <v>245</v>
      </c>
      <c r="H57" s="43" t="s">
        <v>288</v>
      </c>
      <c r="I57" s="34" t="s">
        <v>271</v>
      </c>
    </row>
    <row r="58" spans="1:9" ht="45.75">
      <c r="A58" s="35">
        <v>3</v>
      </c>
      <c r="B58" s="35"/>
      <c r="C58" s="10"/>
      <c r="D58" s="10"/>
      <c r="E58" s="10"/>
      <c r="F58" s="10"/>
      <c r="G58" s="63" t="s">
        <v>246</v>
      </c>
      <c r="H58" s="43" t="s">
        <v>289</v>
      </c>
      <c r="I58" s="34" t="s">
        <v>290</v>
      </c>
    </row>
    <row r="59" spans="1:9" ht="30.75">
      <c r="A59" s="35">
        <v>3</v>
      </c>
      <c r="B59" s="35"/>
      <c r="C59" s="10"/>
      <c r="D59" s="10"/>
      <c r="E59" s="10"/>
      <c r="F59" s="10"/>
      <c r="G59" s="63" t="s">
        <v>247</v>
      </c>
      <c r="H59" s="43" t="s">
        <v>291</v>
      </c>
      <c r="I59" s="34" t="s">
        <v>271</v>
      </c>
    </row>
    <row r="60" spans="1:9" ht="60.75">
      <c r="A60" s="35">
        <v>3</v>
      </c>
      <c r="B60" s="35"/>
      <c r="C60" s="10"/>
      <c r="D60" s="10"/>
      <c r="E60" s="10"/>
      <c r="F60" s="10"/>
      <c r="G60" s="63" t="s">
        <v>248</v>
      </c>
      <c r="H60" s="43" t="s">
        <v>292</v>
      </c>
      <c r="I60" s="34" t="s">
        <v>271</v>
      </c>
    </row>
    <row r="61" spans="1:9" ht="45.75">
      <c r="A61" s="35">
        <v>3</v>
      </c>
      <c r="B61" s="35"/>
      <c r="C61" s="10"/>
      <c r="D61" s="10"/>
      <c r="E61" s="10"/>
      <c r="F61" s="10"/>
      <c r="G61" s="63" t="s">
        <v>249</v>
      </c>
      <c r="H61" s="43" t="s">
        <v>293</v>
      </c>
      <c r="I61" s="34" t="s">
        <v>271</v>
      </c>
    </row>
    <row r="62" spans="1:9" ht="76.5">
      <c r="A62" s="35">
        <v>3</v>
      </c>
      <c r="B62" s="35"/>
      <c r="C62" s="10"/>
      <c r="D62" s="10"/>
      <c r="E62" s="10"/>
      <c r="F62" s="10"/>
      <c r="G62" s="63" t="s">
        <v>250</v>
      </c>
      <c r="H62" s="43" t="s">
        <v>294</v>
      </c>
      <c r="I62" s="34" t="s">
        <v>271</v>
      </c>
    </row>
    <row r="63" spans="1:9" ht="45.75">
      <c r="A63" s="35">
        <v>3</v>
      </c>
      <c r="B63" s="35"/>
      <c r="C63" s="10"/>
      <c r="D63" s="10"/>
      <c r="E63" s="10"/>
      <c r="F63" s="10"/>
      <c r="G63" s="63" t="s">
        <v>251</v>
      </c>
      <c r="H63" s="43" t="s">
        <v>295</v>
      </c>
      <c r="I63" s="34" t="s">
        <v>271</v>
      </c>
    </row>
    <row r="64" spans="1:9" ht="30.75">
      <c r="A64" s="35">
        <v>3</v>
      </c>
      <c r="B64" s="35"/>
      <c r="C64" s="10"/>
      <c r="D64" s="10"/>
      <c r="E64" s="10"/>
      <c r="F64" s="10"/>
      <c r="G64" s="63" t="s">
        <v>252</v>
      </c>
      <c r="H64" s="43" t="s">
        <v>296</v>
      </c>
      <c r="I64" s="34" t="s">
        <v>271</v>
      </c>
    </row>
    <row r="65" spans="1:9" ht="30.75">
      <c r="A65" s="35">
        <v>3</v>
      </c>
      <c r="B65" s="35"/>
      <c r="C65" s="10"/>
      <c r="D65" s="10"/>
      <c r="E65" s="10"/>
      <c r="F65" s="10"/>
      <c r="G65" s="63" t="s">
        <v>253</v>
      </c>
      <c r="H65" s="43" t="s">
        <v>297</v>
      </c>
      <c r="I65" s="34" t="s">
        <v>290</v>
      </c>
    </row>
    <row r="66" spans="1:9" ht="30.75">
      <c r="A66" s="35">
        <v>3</v>
      </c>
      <c r="B66" s="35"/>
      <c r="C66" s="10"/>
      <c r="D66" s="10"/>
      <c r="E66" s="10"/>
      <c r="F66" s="10"/>
      <c r="G66" s="23"/>
      <c r="H66" s="43" t="s">
        <v>298</v>
      </c>
      <c r="I66" s="34" t="s">
        <v>290</v>
      </c>
    </row>
    <row r="67" spans="1:9" ht="30.75">
      <c r="A67" s="35">
        <v>3</v>
      </c>
      <c r="B67" s="35"/>
      <c r="C67" s="10"/>
      <c r="D67" s="10"/>
      <c r="E67" s="10"/>
      <c r="F67" s="10"/>
      <c r="G67" s="67"/>
      <c r="H67" s="43" t="s">
        <v>299</v>
      </c>
      <c r="I67" s="34" t="s">
        <v>271</v>
      </c>
    </row>
    <row r="68" spans="1:9">
      <c r="A68" s="35">
        <v>3</v>
      </c>
      <c r="B68" s="35"/>
      <c r="C68" s="10"/>
      <c r="D68" s="10"/>
      <c r="E68" s="10"/>
      <c r="F68" s="10"/>
      <c r="G68" s="10"/>
      <c r="H68" s="43"/>
      <c r="I68" s="34"/>
    </row>
    <row r="69" spans="1:9">
      <c r="A69" s="35">
        <v>3</v>
      </c>
      <c r="B69" s="35"/>
      <c r="C69" s="10"/>
      <c r="D69" s="10"/>
      <c r="E69" s="10"/>
      <c r="F69" s="10"/>
      <c r="G69" s="10"/>
      <c r="H69" s="43"/>
      <c r="I69" s="34"/>
    </row>
    <row r="70" spans="1:9">
      <c r="A70" s="35">
        <v>3</v>
      </c>
      <c r="B70" s="35"/>
      <c r="C70" s="10"/>
      <c r="D70" s="10"/>
      <c r="E70" s="10"/>
      <c r="F70" s="10"/>
      <c r="G70" s="10"/>
      <c r="H70" s="43"/>
      <c r="I70" s="34"/>
    </row>
    <row r="71" spans="1:9">
      <c r="A71" s="35">
        <v>3</v>
      </c>
      <c r="B71" s="35"/>
      <c r="C71" s="10"/>
      <c r="D71" s="10"/>
      <c r="E71" s="10"/>
      <c r="F71" s="10"/>
      <c r="G71" s="10"/>
      <c r="H71" s="43"/>
      <c r="I71" s="34"/>
    </row>
    <row r="72" spans="1:9">
      <c r="A72" s="35">
        <v>3</v>
      </c>
      <c r="B72" s="35"/>
      <c r="C72" s="10"/>
      <c r="D72" s="10"/>
      <c r="E72" s="10"/>
      <c r="F72" s="10"/>
      <c r="G72" s="10"/>
      <c r="H72" s="43"/>
      <c r="I72" s="34"/>
    </row>
    <row r="73" spans="1:9">
      <c r="A73" s="35">
        <v>3</v>
      </c>
      <c r="B73" s="35"/>
      <c r="C73" s="10"/>
      <c r="D73" s="10"/>
      <c r="E73" s="10"/>
      <c r="F73" s="10"/>
      <c r="G73" s="10"/>
      <c r="H73" s="43"/>
      <c r="I73" s="34"/>
    </row>
    <row r="74" spans="1:9">
      <c r="A74" s="35">
        <v>3</v>
      </c>
      <c r="B74" s="35"/>
      <c r="C74" s="10"/>
      <c r="D74" s="10"/>
      <c r="E74" s="10"/>
      <c r="F74" s="10"/>
      <c r="G74" s="10"/>
      <c r="H74" s="43"/>
      <c r="I74" s="34"/>
    </row>
    <row r="75" spans="1:9">
      <c r="A75" s="35">
        <v>3</v>
      </c>
      <c r="B75" s="35"/>
      <c r="C75" s="10"/>
      <c r="D75" s="10"/>
      <c r="E75" s="10"/>
      <c r="F75" s="10"/>
      <c r="G75" s="10"/>
      <c r="H75" s="43"/>
      <c r="I75" s="34"/>
    </row>
    <row r="76" spans="1:9">
      <c r="A76" s="35">
        <v>3</v>
      </c>
      <c r="B76" s="35"/>
      <c r="C76" s="10"/>
      <c r="D76" s="10"/>
      <c r="E76" s="10"/>
      <c r="F76" s="10"/>
      <c r="G76" s="10"/>
      <c r="H76" s="43"/>
      <c r="I76" s="34"/>
    </row>
    <row r="77" spans="1:9">
      <c r="A77" s="35">
        <v>3</v>
      </c>
      <c r="B77" s="35"/>
      <c r="C77" s="10"/>
      <c r="D77" s="10"/>
      <c r="E77" s="10"/>
      <c r="F77" s="10"/>
      <c r="G77" s="10"/>
      <c r="H77" s="43"/>
      <c r="I77" s="34"/>
    </row>
    <row r="78" spans="1:9">
      <c r="A78" s="35">
        <v>3</v>
      </c>
      <c r="B78" s="35"/>
      <c r="C78" s="10"/>
      <c r="D78" s="10"/>
      <c r="E78" s="10"/>
      <c r="F78" s="10"/>
      <c r="G78" s="10"/>
      <c r="H78" s="43"/>
      <c r="I78" s="34"/>
    </row>
    <row r="79" spans="1:9">
      <c r="A79" s="35">
        <v>3</v>
      </c>
      <c r="B79" s="35"/>
      <c r="C79" s="10"/>
      <c r="D79" s="10"/>
      <c r="E79" s="10"/>
      <c r="F79" s="10"/>
      <c r="G79" s="10"/>
      <c r="H79" s="43"/>
      <c r="I79" s="34"/>
    </row>
    <row r="80" spans="1:9">
      <c r="A80" s="35"/>
      <c r="B80" s="35"/>
      <c r="C80" s="10"/>
      <c r="D80" s="10"/>
      <c r="E80" s="10"/>
      <c r="F80" s="10"/>
      <c r="G80" s="10"/>
      <c r="H80" s="43"/>
      <c r="I80" s="34"/>
    </row>
    <row r="81" spans="1:9">
      <c r="A81" s="35"/>
      <c r="B81" s="35"/>
      <c r="C81" s="10"/>
      <c r="D81" s="10"/>
      <c r="E81" s="10"/>
      <c r="F81" s="10"/>
      <c r="G81" s="10"/>
      <c r="H81" s="43"/>
      <c r="I81" s="34"/>
    </row>
  </sheetData>
  <phoneticPr fontId="9" type="noConversion"/>
  <conditionalFormatting sqref="A2:J2 I3:J3 A3:F4 H4:J4 I25 H26:I26 A46:J46 I47 A47:F78 J47:J78 H48:I48 A79:J126 A5:J10 A22:J24 A11:F21 H11:J21 G27:I32 G44:I45 H33:I43 A25:F45 J25:J45 G49:I54 H68:I78 G66:I67 H55:I65">
    <cfRule type="expression" dxfId="55" priority="6">
      <formula>$B2&gt;0</formula>
    </cfRule>
  </conditionalFormatting>
  <conditionalFormatting sqref="G3">
    <cfRule type="expression" dxfId="54" priority="24">
      <formula>$B4&gt;0</formula>
    </cfRule>
  </conditionalFormatting>
  <conditionalFormatting sqref="G25">
    <cfRule type="expression" dxfId="53" priority="2">
      <formula>$B26&gt;0</formula>
    </cfRule>
  </conditionalFormatting>
  <conditionalFormatting sqref="G47">
    <cfRule type="expression" dxfId="52" priority="1">
      <formula>$B48&gt;0</formula>
    </cfRule>
  </conditionalFormatting>
  <conditionalFormatting sqref="G11:G21 G33:G43">
    <cfRule type="expression" dxfId="51" priority="35">
      <formula>#REF!&gt;0</formula>
    </cfRule>
  </conditionalFormatting>
  <conditionalFormatting sqref="G55:G65">
    <cfRule type="expression" dxfId="50" priority="37">
      <formula>$B68&gt;0</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B35741BA-190D-4B5F-AC76-E4EFB57B6D3F}">
          <x14:formula1>
            <xm:f>'5.SB'!#REF!</xm:f>
          </x14:formula1>
          <xm:sqref>G2:G3 G5:G25 G27:G47 G49:G67</xm:sqref>
        </x14:dataValidation>
        <x14:dataValidation type="list" allowBlank="1" showInputMessage="1" showErrorMessage="1" xr:uid="{BDE93295-592B-4B21-8A7C-0DC93FE0874B}">
          <x14:formula1>
            <xm:f>AUX!$A$2:$A$17</xm:f>
          </x14:formula1>
          <xm:sqref>E2:E81</xm:sqref>
        </x14:dataValidation>
        <x14:dataValidation type="list" allowBlank="1" showInputMessage="1" showErrorMessage="1" xr:uid="{D1DB9144-C463-48C8-92AC-D184A12E70A1}">
          <x14:formula1>
            <xm:f>AUX!$B$2:$B$17</xm:f>
          </x14:formula1>
          <xm:sqref>I2:I81</xm:sqref>
        </x14:dataValidation>
        <x14:dataValidation type="list" allowBlank="1" showInputMessage="1" showErrorMessage="1" xr:uid="{40A0799D-B98A-4B32-9F42-5AABC508FDE8}">
          <x14:formula1>
            <xm:f>'4.CE2'!$E$2:$E$135</xm:f>
          </x14:formula1>
          <xm:sqref>H2:H81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022E3-F391-459F-AF81-A4A878920E25}">
  <sheetPr>
    <tabColor theme="7"/>
  </sheetPr>
  <dimension ref="A1:M166"/>
  <sheetViews>
    <sheetView topLeftCell="A5" workbookViewId="0">
      <selection activeCell="C69" sqref="C69"/>
    </sheetView>
  </sheetViews>
  <sheetFormatPr defaultColWidth="11.42578125" defaultRowHeight="15"/>
  <cols>
    <col min="1" max="1" width="2.42578125" customWidth="1"/>
    <col min="2" max="2" width="24.85546875" customWidth="1"/>
    <col min="3" max="3" width="11" customWidth="1"/>
    <col min="4" max="4" width="11.42578125" customWidth="1"/>
    <col min="5" max="5" width="9" customWidth="1"/>
    <col min="6" max="7" width="15.42578125" customWidth="1"/>
    <col min="8" max="8" width="26" customWidth="1"/>
    <col min="9" max="9" width="34.42578125" customWidth="1"/>
    <col min="10" max="10" width="50.42578125" customWidth="1"/>
    <col min="11" max="11" width="43.42578125" customWidth="1"/>
    <col min="12" max="12" width="24.7109375" customWidth="1"/>
    <col min="13" max="13" width="21.85546875" customWidth="1"/>
  </cols>
  <sheetData>
    <row r="1" spans="1:13" ht="48" customHeight="1">
      <c r="A1" s="19" t="s">
        <v>306</v>
      </c>
      <c r="B1" s="19" t="s">
        <v>255</v>
      </c>
      <c r="C1" s="19" t="s">
        <v>307</v>
      </c>
      <c r="D1" s="19" t="s">
        <v>308</v>
      </c>
      <c r="E1" s="19" t="s">
        <v>254</v>
      </c>
      <c r="F1" s="20" t="s">
        <v>309</v>
      </c>
      <c r="G1" s="19" t="s">
        <v>258</v>
      </c>
      <c r="H1" s="19" t="s">
        <v>310</v>
      </c>
      <c r="I1" s="19" t="s">
        <v>259</v>
      </c>
      <c r="J1" s="19" t="s">
        <v>260</v>
      </c>
      <c r="K1" s="19" t="s">
        <v>311</v>
      </c>
      <c r="L1" s="19" t="s">
        <v>262</v>
      </c>
      <c r="M1" s="19" t="s">
        <v>312</v>
      </c>
    </row>
    <row r="2" spans="1:13" ht="15.95">
      <c r="A2" s="35">
        <v>1</v>
      </c>
      <c r="B2" s="35" t="s">
        <v>313</v>
      </c>
      <c r="C2" s="31" t="s">
        <v>314</v>
      </c>
      <c r="D2" s="31" t="s">
        <v>266</v>
      </c>
      <c r="E2" s="31" t="s">
        <v>315</v>
      </c>
      <c r="F2" s="31"/>
      <c r="G2" s="10"/>
      <c r="H2" s="10"/>
      <c r="I2" s="10"/>
      <c r="J2" s="10"/>
      <c r="K2" s="33"/>
      <c r="L2" s="34"/>
      <c r="M2" t="s">
        <v>267</v>
      </c>
    </row>
    <row r="3" spans="1:13" ht="48">
      <c r="A3" s="79">
        <v>1</v>
      </c>
      <c r="B3" s="35"/>
      <c r="C3" s="10"/>
      <c r="D3" s="10"/>
      <c r="E3" s="10"/>
      <c r="F3" s="10"/>
      <c r="G3" s="10" t="s">
        <v>268</v>
      </c>
      <c r="H3" s="10"/>
      <c r="I3" s="10"/>
      <c r="J3" s="14" t="s">
        <v>232</v>
      </c>
      <c r="K3" s="40" t="s">
        <v>270</v>
      </c>
      <c r="L3" s="34" t="s">
        <v>290</v>
      </c>
    </row>
    <row r="4" spans="1:13" ht="15.95">
      <c r="A4" s="79">
        <v>1</v>
      </c>
      <c r="B4" s="35"/>
      <c r="C4" s="10"/>
      <c r="D4" s="10"/>
      <c r="E4" s="10"/>
      <c r="F4" s="10"/>
      <c r="G4" s="10" t="s">
        <v>275</v>
      </c>
      <c r="H4" s="10"/>
      <c r="I4" s="10"/>
      <c r="J4" s="23" t="s">
        <v>233</v>
      </c>
      <c r="K4" s="36" t="s">
        <v>274</v>
      </c>
      <c r="L4" s="34" t="s">
        <v>290</v>
      </c>
    </row>
    <row r="5" spans="1:13" ht="63.95">
      <c r="A5" s="79">
        <v>1</v>
      </c>
      <c r="B5" s="35"/>
      <c r="C5" s="10"/>
      <c r="D5" s="10"/>
      <c r="E5" s="10"/>
      <c r="F5" s="10"/>
      <c r="G5" s="10"/>
      <c r="H5" s="10"/>
      <c r="I5" s="10"/>
      <c r="J5" s="23" t="s">
        <v>234</v>
      </c>
      <c r="K5" s="43" t="s">
        <v>277</v>
      </c>
      <c r="L5" s="34" t="s">
        <v>290</v>
      </c>
    </row>
    <row r="6" spans="1:13" ht="48">
      <c r="A6" s="79">
        <v>1</v>
      </c>
      <c r="B6" s="35"/>
      <c r="C6" s="10"/>
      <c r="D6" s="10"/>
      <c r="E6" s="10"/>
      <c r="F6" s="10"/>
      <c r="G6" s="10"/>
      <c r="H6" s="10"/>
      <c r="I6" s="10"/>
      <c r="J6" s="23" t="s">
        <v>235</v>
      </c>
      <c r="K6" s="43" t="s">
        <v>280</v>
      </c>
      <c r="L6" s="34" t="s">
        <v>290</v>
      </c>
    </row>
    <row r="7" spans="1:13" ht="33.75" customHeight="1">
      <c r="A7" s="79">
        <v>1</v>
      </c>
      <c r="B7" s="35"/>
      <c r="C7" s="10"/>
      <c r="D7" s="10"/>
      <c r="E7" s="10"/>
      <c r="F7" s="10"/>
      <c r="G7" s="10"/>
      <c r="H7" s="10"/>
      <c r="I7" s="10"/>
      <c r="J7" s="23" t="s">
        <v>236</v>
      </c>
      <c r="K7" s="43" t="s">
        <v>281</v>
      </c>
      <c r="L7" s="34" t="s">
        <v>290</v>
      </c>
      <c r="M7" t="s">
        <v>267</v>
      </c>
    </row>
    <row r="8" spans="1:13" ht="32.1">
      <c r="A8" s="79">
        <v>1</v>
      </c>
      <c r="B8" s="35"/>
      <c r="C8" s="10"/>
      <c r="D8" s="10"/>
      <c r="E8" s="10"/>
      <c r="F8" s="10"/>
      <c r="G8" s="10"/>
      <c r="H8" s="10"/>
      <c r="I8" s="10"/>
      <c r="J8" s="23" t="s">
        <v>237</v>
      </c>
      <c r="K8" s="43" t="s">
        <v>282</v>
      </c>
      <c r="L8" s="34" t="s">
        <v>290</v>
      </c>
    </row>
    <row r="9" spans="1:13" ht="32.1">
      <c r="A9" s="79">
        <v>1</v>
      </c>
      <c r="B9" s="35"/>
      <c r="C9" s="10"/>
      <c r="D9" s="10"/>
      <c r="E9" s="10"/>
      <c r="F9" s="10"/>
      <c r="G9" s="10"/>
      <c r="H9" s="10"/>
      <c r="I9" s="10"/>
      <c r="J9" s="23" t="s">
        <v>239</v>
      </c>
      <c r="K9" s="43" t="s">
        <v>284</v>
      </c>
      <c r="L9" s="34" t="s">
        <v>290</v>
      </c>
    </row>
    <row r="10" spans="1:13" ht="48">
      <c r="A10" s="79">
        <v>1</v>
      </c>
      <c r="B10" s="35"/>
      <c r="C10" s="10"/>
      <c r="D10" s="10"/>
      <c r="E10" s="10"/>
      <c r="F10" s="10"/>
      <c r="G10" s="10"/>
      <c r="H10" s="10"/>
      <c r="I10" s="10"/>
      <c r="J10" s="23" t="s">
        <v>240</v>
      </c>
      <c r="K10" s="43" t="s">
        <v>285</v>
      </c>
      <c r="L10" s="34" t="s">
        <v>290</v>
      </c>
    </row>
    <row r="11" spans="1:13" ht="48">
      <c r="A11" s="79">
        <v>1</v>
      </c>
      <c r="B11" s="35"/>
      <c r="C11" s="10"/>
      <c r="D11" s="10"/>
      <c r="E11" s="10"/>
      <c r="F11" s="10"/>
      <c r="G11" s="10"/>
      <c r="H11" s="10"/>
      <c r="I11" s="10"/>
      <c r="J11" s="23" t="s">
        <v>241</v>
      </c>
      <c r="K11" s="43" t="s">
        <v>286</v>
      </c>
      <c r="L11" s="34" t="s">
        <v>290</v>
      </c>
    </row>
    <row r="12" spans="1:13" ht="32.1">
      <c r="A12" s="79">
        <v>1</v>
      </c>
      <c r="B12" s="35"/>
      <c r="C12" s="10"/>
      <c r="D12" s="10"/>
      <c r="E12" s="10"/>
      <c r="F12" s="10"/>
      <c r="G12" s="10"/>
      <c r="H12" s="10"/>
      <c r="I12" s="10"/>
      <c r="J12" s="23" t="s">
        <v>316</v>
      </c>
      <c r="K12" s="43" t="s">
        <v>287</v>
      </c>
      <c r="L12" s="34" t="s">
        <v>290</v>
      </c>
    </row>
    <row r="13" spans="1:13" ht="32.1">
      <c r="A13" s="79">
        <v>1</v>
      </c>
      <c r="B13" s="35"/>
      <c r="C13" s="10"/>
      <c r="D13" s="10"/>
      <c r="E13" s="10"/>
      <c r="F13" s="10"/>
      <c r="G13" s="10"/>
      <c r="H13" s="10"/>
      <c r="I13" s="10"/>
      <c r="J13" s="23" t="s">
        <v>317</v>
      </c>
      <c r="K13" s="43" t="s">
        <v>288</v>
      </c>
      <c r="L13" s="34" t="s">
        <v>290</v>
      </c>
    </row>
    <row r="14" spans="1:13" ht="32.1">
      <c r="A14" s="79">
        <v>1</v>
      </c>
      <c r="B14" s="35"/>
      <c r="C14" s="10"/>
      <c r="D14" s="10"/>
      <c r="E14" s="10"/>
      <c r="F14" s="10"/>
      <c r="G14" s="10"/>
      <c r="H14" s="10"/>
      <c r="I14" s="10"/>
      <c r="J14" s="23" t="s">
        <v>318</v>
      </c>
      <c r="K14" s="43" t="s">
        <v>289</v>
      </c>
      <c r="L14" s="34" t="s">
        <v>290</v>
      </c>
    </row>
    <row r="15" spans="1:13" ht="48">
      <c r="A15" s="79">
        <v>1</v>
      </c>
      <c r="B15" s="35"/>
      <c r="C15" s="10"/>
      <c r="D15" s="10"/>
      <c r="E15" s="10"/>
      <c r="F15" s="10"/>
      <c r="G15" s="10"/>
      <c r="H15" s="10"/>
      <c r="I15" s="10"/>
      <c r="J15" s="23" t="s">
        <v>319</v>
      </c>
      <c r="K15" s="43" t="s">
        <v>291</v>
      </c>
      <c r="L15" s="34" t="s">
        <v>290</v>
      </c>
    </row>
    <row r="16" spans="1:13" ht="48">
      <c r="A16" s="79">
        <v>1</v>
      </c>
      <c r="B16" s="35"/>
      <c r="C16" s="10"/>
      <c r="D16" s="10"/>
      <c r="E16" s="10"/>
      <c r="F16" s="10"/>
      <c r="G16" s="10"/>
      <c r="H16" s="10"/>
      <c r="I16" s="10"/>
      <c r="J16" s="63" t="s">
        <v>320</v>
      </c>
      <c r="K16" s="43" t="s">
        <v>292</v>
      </c>
      <c r="L16" s="34" t="s">
        <v>290</v>
      </c>
    </row>
    <row r="17" spans="1:12" ht="48">
      <c r="A17" s="79">
        <v>1</v>
      </c>
      <c r="B17" s="35"/>
      <c r="C17" s="10"/>
      <c r="D17" s="10"/>
      <c r="E17" s="10"/>
      <c r="F17" s="10"/>
      <c r="G17" s="10"/>
      <c r="H17" s="10"/>
      <c r="I17" s="10"/>
      <c r="J17" s="63" t="s">
        <v>321</v>
      </c>
      <c r="K17" s="43" t="s">
        <v>293</v>
      </c>
      <c r="L17" s="34" t="s">
        <v>290</v>
      </c>
    </row>
    <row r="18" spans="1:12" ht="32.1">
      <c r="A18" s="79">
        <v>1</v>
      </c>
      <c r="B18" s="35"/>
      <c r="C18" s="10"/>
      <c r="D18" s="10"/>
      <c r="E18" s="10"/>
      <c r="F18" s="10"/>
      <c r="G18" s="10"/>
      <c r="H18" s="10"/>
      <c r="I18" s="10"/>
      <c r="J18" s="23" t="s">
        <v>322</v>
      </c>
      <c r="K18" s="43" t="s">
        <v>294</v>
      </c>
      <c r="L18" s="34" t="s">
        <v>290</v>
      </c>
    </row>
    <row r="19" spans="1:12" ht="32.1">
      <c r="A19" s="79">
        <v>1</v>
      </c>
      <c r="B19" s="35"/>
      <c r="C19" s="10"/>
      <c r="D19" s="10"/>
      <c r="E19" s="10"/>
      <c r="F19" s="10"/>
      <c r="G19" s="10"/>
      <c r="H19" s="10"/>
      <c r="I19" s="10"/>
      <c r="J19" s="23" t="s">
        <v>323</v>
      </c>
      <c r="K19" s="43" t="s">
        <v>295</v>
      </c>
      <c r="L19" s="34" t="s">
        <v>290</v>
      </c>
    </row>
    <row r="20" spans="1:12" ht="32.1">
      <c r="A20" s="79">
        <v>1</v>
      </c>
      <c r="B20" s="35"/>
      <c r="C20" s="10"/>
      <c r="D20" s="10"/>
      <c r="E20" s="10"/>
      <c r="F20" s="10"/>
      <c r="G20" s="10"/>
      <c r="H20" s="10"/>
      <c r="I20" s="10"/>
      <c r="J20" s="23" t="s">
        <v>324</v>
      </c>
      <c r="K20" s="43" t="s">
        <v>296</v>
      </c>
      <c r="L20" s="34" t="s">
        <v>290</v>
      </c>
    </row>
    <row r="21" spans="1:12" ht="32.1">
      <c r="A21" s="79">
        <v>1</v>
      </c>
      <c r="B21" s="35"/>
      <c r="C21" s="10"/>
      <c r="D21" s="10"/>
      <c r="E21" s="10"/>
      <c r="F21" s="10"/>
      <c r="G21" s="10"/>
      <c r="H21" s="10"/>
      <c r="I21" s="10"/>
      <c r="J21" s="23" t="s">
        <v>325</v>
      </c>
      <c r="K21" s="43" t="s">
        <v>297</v>
      </c>
      <c r="L21" s="34" t="s">
        <v>290</v>
      </c>
    </row>
    <row r="22" spans="1:12" ht="32.1">
      <c r="A22" s="79">
        <v>1</v>
      </c>
      <c r="B22" s="35"/>
      <c r="C22" s="10"/>
      <c r="D22" s="10"/>
      <c r="E22" s="10"/>
      <c r="F22" s="10"/>
      <c r="G22" s="10"/>
      <c r="H22" s="10"/>
      <c r="I22" s="10"/>
      <c r="J22" s="23" t="s">
        <v>326</v>
      </c>
      <c r="K22" s="43" t="s">
        <v>298</v>
      </c>
      <c r="L22" s="34" t="s">
        <v>290</v>
      </c>
    </row>
    <row r="23" spans="1:12" ht="32.1">
      <c r="A23" s="79">
        <v>1</v>
      </c>
      <c r="B23" s="35"/>
      <c r="C23" s="10"/>
      <c r="D23" s="10"/>
      <c r="E23" s="10"/>
      <c r="F23" s="10"/>
      <c r="G23" s="10"/>
      <c r="H23" s="10"/>
      <c r="I23" s="10"/>
      <c r="J23" s="67" t="s">
        <v>327</v>
      </c>
      <c r="K23" s="43" t="s">
        <v>299</v>
      </c>
      <c r="L23" s="34" t="s">
        <v>290</v>
      </c>
    </row>
    <row r="24" spans="1:12" ht="48">
      <c r="A24" s="79">
        <v>1</v>
      </c>
      <c r="B24" s="35"/>
      <c r="C24" s="10"/>
      <c r="D24" s="10"/>
      <c r="E24" s="10"/>
      <c r="F24" s="10"/>
      <c r="G24" s="10"/>
      <c r="H24" s="10"/>
      <c r="I24" s="10"/>
      <c r="J24" s="63" t="s">
        <v>243</v>
      </c>
      <c r="K24" s="33"/>
      <c r="L24" s="34"/>
    </row>
    <row r="25" spans="1:12" ht="32.1">
      <c r="A25" s="79">
        <v>1</v>
      </c>
      <c r="B25" s="35"/>
      <c r="C25" s="10"/>
      <c r="D25" s="10"/>
      <c r="E25" s="10"/>
      <c r="F25" s="10"/>
      <c r="G25" s="10"/>
      <c r="H25" s="10"/>
      <c r="I25" s="10"/>
      <c r="J25" s="63" t="s">
        <v>244</v>
      </c>
      <c r="K25" s="33"/>
      <c r="L25" s="34"/>
    </row>
    <row r="26" spans="1:12" ht="15.95">
      <c r="A26" s="79">
        <v>1</v>
      </c>
      <c r="B26" s="35"/>
      <c r="C26" s="10"/>
      <c r="D26" s="10"/>
      <c r="E26" s="10"/>
      <c r="F26" s="10"/>
      <c r="G26" s="10"/>
      <c r="H26" s="10"/>
      <c r="I26" s="10"/>
      <c r="J26" s="63" t="s">
        <v>245</v>
      </c>
      <c r="K26" s="33"/>
      <c r="L26" s="34"/>
    </row>
    <row r="27" spans="1:12" ht="48">
      <c r="A27" s="79">
        <v>1</v>
      </c>
      <c r="B27" s="35"/>
      <c r="C27" s="10"/>
      <c r="D27" s="10"/>
      <c r="E27" s="10"/>
      <c r="F27" s="10"/>
      <c r="G27" s="10"/>
      <c r="H27" s="10"/>
      <c r="I27" s="10"/>
      <c r="J27" s="63" t="s">
        <v>246</v>
      </c>
      <c r="K27" s="33"/>
      <c r="L27" s="34"/>
    </row>
    <row r="28" spans="1:12" ht="15.95">
      <c r="A28" s="79">
        <v>1</v>
      </c>
      <c r="B28" s="35"/>
      <c r="C28" s="10"/>
      <c r="D28" s="10"/>
      <c r="E28" s="10"/>
      <c r="F28" s="10"/>
      <c r="G28" s="10"/>
      <c r="H28" s="10"/>
      <c r="I28" s="10"/>
      <c r="J28" s="63" t="s">
        <v>247</v>
      </c>
      <c r="K28" s="33"/>
      <c r="L28" s="34"/>
    </row>
    <row r="29" spans="1:12" ht="63.95">
      <c r="A29" s="79">
        <v>1</v>
      </c>
      <c r="B29" s="35"/>
      <c r="C29" s="10"/>
      <c r="D29" s="10"/>
      <c r="E29" s="10"/>
      <c r="F29" s="10"/>
      <c r="G29" s="10"/>
      <c r="H29" s="10"/>
      <c r="I29" s="10"/>
      <c r="J29" s="63" t="s">
        <v>248</v>
      </c>
      <c r="K29" s="33"/>
      <c r="L29" s="34"/>
    </row>
    <row r="30" spans="1:12" ht="48">
      <c r="A30" s="79">
        <v>1</v>
      </c>
      <c r="B30" s="35"/>
      <c r="C30" s="10"/>
      <c r="D30" s="10"/>
      <c r="E30" s="10"/>
      <c r="F30" s="10"/>
      <c r="G30" s="10"/>
      <c r="H30" s="10"/>
      <c r="I30" s="10"/>
      <c r="J30" s="63" t="s">
        <v>249</v>
      </c>
      <c r="K30" s="33"/>
      <c r="L30" s="34"/>
    </row>
    <row r="31" spans="1:12" ht="80.099999999999994">
      <c r="A31" s="79">
        <v>1</v>
      </c>
      <c r="B31" s="35"/>
      <c r="C31" s="10"/>
      <c r="D31" s="10"/>
      <c r="E31" s="10"/>
      <c r="F31" s="10"/>
      <c r="G31" s="10"/>
      <c r="H31" s="10"/>
      <c r="I31" s="10"/>
      <c r="J31" s="63" t="s">
        <v>250</v>
      </c>
      <c r="K31" s="33"/>
      <c r="L31" s="34"/>
    </row>
    <row r="32" spans="1:12" ht="48">
      <c r="A32" s="79">
        <v>1</v>
      </c>
      <c r="B32" s="35"/>
      <c r="C32" s="10"/>
      <c r="D32" s="10"/>
      <c r="E32" s="10"/>
      <c r="F32" s="10"/>
      <c r="G32" s="10"/>
      <c r="H32" s="10"/>
      <c r="I32" s="10"/>
      <c r="J32" s="63" t="s">
        <v>251</v>
      </c>
      <c r="K32" s="33"/>
      <c r="L32" s="34"/>
    </row>
    <row r="33" spans="1:13" ht="32.1">
      <c r="A33" s="79">
        <v>1</v>
      </c>
      <c r="B33" s="35"/>
      <c r="C33" s="10"/>
      <c r="D33" s="10"/>
      <c r="E33" s="10"/>
      <c r="F33" s="10"/>
      <c r="G33" s="10"/>
      <c r="H33" s="10"/>
      <c r="I33" s="10"/>
      <c r="J33" s="63" t="s">
        <v>252</v>
      </c>
      <c r="K33" s="33"/>
      <c r="L33" s="34"/>
    </row>
    <row r="34" spans="1:13" ht="32.1">
      <c r="A34" s="79">
        <v>1</v>
      </c>
      <c r="B34" s="35"/>
      <c r="C34" s="10"/>
      <c r="D34" s="10"/>
      <c r="E34" s="10"/>
      <c r="F34" s="10"/>
      <c r="G34" s="10"/>
      <c r="H34" s="10"/>
      <c r="I34" s="10"/>
      <c r="J34" s="63" t="s">
        <v>253</v>
      </c>
      <c r="K34" s="33"/>
      <c r="L34" s="34"/>
    </row>
    <row r="35" spans="1:13" ht="15.95">
      <c r="A35" s="35">
        <v>2</v>
      </c>
      <c r="B35" s="35" t="s">
        <v>328</v>
      </c>
      <c r="C35" s="31" t="s">
        <v>314</v>
      </c>
      <c r="D35" s="31" t="s">
        <v>302</v>
      </c>
      <c r="E35" s="31" t="s">
        <v>329</v>
      </c>
      <c r="F35" s="31"/>
      <c r="G35" s="10"/>
      <c r="H35" s="10"/>
      <c r="I35" s="10"/>
      <c r="J35" s="10"/>
      <c r="K35" s="33"/>
      <c r="L35" s="34"/>
      <c r="M35" t="s">
        <v>267</v>
      </c>
    </row>
    <row r="36" spans="1:13" ht="48">
      <c r="A36" s="80">
        <v>2</v>
      </c>
      <c r="G36" t="s">
        <v>268</v>
      </c>
      <c r="J36" s="72" t="s">
        <v>232</v>
      </c>
      <c r="K36" s="75" t="s">
        <v>270</v>
      </c>
      <c r="L36" s="74" t="s">
        <v>290</v>
      </c>
    </row>
    <row r="37" spans="1:13" ht="15.95">
      <c r="A37" s="80">
        <v>2</v>
      </c>
      <c r="G37" t="s">
        <v>275</v>
      </c>
      <c r="J37" s="23" t="s">
        <v>233</v>
      </c>
      <c r="K37" s="76" t="s">
        <v>274</v>
      </c>
      <c r="L37" s="74" t="s">
        <v>290</v>
      </c>
    </row>
    <row r="38" spans="1:13" ht="63.95">
      <c r="A38" s="80">
        <v>2</v>
      </c>
      <c r="J38" s="23" t="s">
        <v>234</v>
      </c>
      <c r="K38" s="77" t="s">
        <v>277</v>
      </c>
      <c r="L38" s="74" t="s">
        <v>290</v>
      </c>
    </row>
    <row r="39" spans="1:13" ht="48">
      <c r="A39" s="80">
        <v>2</v>
      </c>
      <c r="J39" s="23" t="s">
        <v>235</v>
      </c>
      <c r="K39" s="77" t="s">
        <v>280</v>
      </c>
      <c r="L39" s="74" t="s">
        <v>290</v>
      </c>
    </row>
    <row r="40" spans="1:13" ht="48">
      <c r="A40" s="80">
        <v>2</v>
      </c>
      <c r="J40" s="23" t="s">
        <v>236</v>
      </c>
      <c r="K40" s="77" t="s">
        <v>281</v>
      </c>
      <c r="L40" s="74" t="s">
        <v>290</v>
      </c>
    </row>
    <row r="41" spans="1:13" ht="32.1">
      <c r="A41" s="80">
        <v>2</v>
      </c>
      <c r="J41" s="23" t="s">
        <v>237</v>
      </c>
      <c r="K41" s="77" t="s">
        <v>282</v>
      </c>
      <c r="L41" s="74" t="s">
        <v>290</v>
      </c>
    </row>
    <row r="42" spans="1:13" ht="32.1">
      <c r="A42" s="80">
        <v>2</v>
      </c>
      <c r="J42" s="23" t="s">
        <v>239</v>
      </c>
      <c r="K42" s="77" t="s">
        <v>284</v>
      </c>
      <c r="L42" s="74" t="s">
        <v>290</v>
      </c>
    </row>
    <row r="43" spans="1:13" ht="48">
      <c r="A43" s="80">
        <v>2</v>
      </c>
      <c r="J43" s="23" t="s">
        <v>240</v>
      </c>
      <c r="K43" s="77" t="s">
        <v>285</v>
      </c>
      <c r="L43" s="74" t="s">
        <v>290</v>
      </c>
    </row>
    <row r="44" spans="1:13" ht="48">
      <c r="A44" s="80">
        <v>2</v>
      </c>
      <c r="J44" s="23" t="s">
        <v>241</v>
      </c>
      <c r="K44" s="77" t="s">
        <v>286</v>
      </c>
      <c r="L44" s="74" t="s">
        <v>290</v>
      </c>
    </row>
    <row r="45" spans="1:13" ht="32.1">
      <c r="A45" s="80">
        <v>2</v>
      </c>
      <c r="J45" s="23" t="s">
        <v>316</v>
      </c>
      <c r="K45" s="77" t="s">
        <v>287</v>
      </c>
      <c r="L45" s="74" t="s">
        <v>290</v>
      </c>
    </row>
    <row r="46" spans="1:13" ht="32.1">
      <c r="A46" s="80">
        <v>2</v>
      </c>
      <c r="J46" s="23" t="s">
        <v>317</v>
      </c>
      <c r="K46" s="77" t="s">
        <v>288</v>
      </c>
      <c r="L46" s="74" t="s">
        <v>290</v>
      </c>
    </row>
    <row r="47" spans="1:13" ht="32.1">
      <c r="A47" s="80">
        <v>2</v>
      </c>
      <c r="J47" s="23" t="s">
        <v>318</v>
      </c>
      <c r="K47" s="77" t="s">
        <v>289</v>
      </c>
      <c r="L47" s="74" t="s">
        <v>290</v>
      </c>
    </row>
    <row r="48" spans="1:13" ht="48">
      <c r="A48" s="80">
        <v>2</v>
      </c>
      <c r="J48" s="23" t="s">
        <v>319</v>
      </c>
      <c r="K48" s="77" t="s">
        <v>291</v>
      </c>
      <c r="L48" s="74" t="s">
        <v>290</v>
      </c>
    </row>
    <row r="49" spans="1:12" ht="48">
      <c r="A49" s="80">
        <v>2</v>
      </c>
      <c r="J49" s="63" t="s">
        <v>320</v>
      </c>
      <c r="K49" s="77" t="s">
        <v>292</v>
      </c>
      <c r="L49" s="74" t="s">
        <v>290</v>
      </c>
    </row>
    <row r="50" spans="1:12" ht="48">
      <c r="A50" s="80">
        <v>2</v>
      </c>
      <c r="J50" s="63" t="s">
        <v>321</v>
      </c>
      <c r="K50" s="77" t="s">
        <v>293</v>
      </c>
      <c r="L50" s="74" t="s">
        <v>290</v>
      </c>
    </row>
    <row r="51" spans="1:12" ht="32.1">
      <c r="A51" s="80">
        <v>2</v>
      </c>
      <c r="J51" s="23" t="s">
        <v>322</v>
      </c>
      <c r="K51" s="77" t="s">
        <v>294</v>
      </c>
      <c r="L51" s="74" t="s">
        <v>290</v>
      </c>
    </row>
    <row r="52" spans="1:12" ht="32.1">
      <c r="A52" s="80">
        <v>2</v>
      </c>
      <c r="J52" s="23" t="s">
        <v>323</v>
      </c>
      <c r="K52" s="77" t="s">
        <v>295</v>
      </c>
      <c r="L52" s="74" t="s">
        <v>290</v>
      </c>
    </row>
    <row r="53" spans="1:12" ht="32.1">
      <c r="A53" s="80">
        <v>2</v>
      </c>
      <c r="J53" s="23" t="s">
        <v>324</v>
      </c>
      <c r="K53" s="77" t="s">
        <v>296</v>
      </c>
      <c r="L53" s="74" t="s">
        <v>290</v>
      </c>
    </row>
    <row r="54" spans="1:12" ht="32.1">
      <c r="A54" s="80">
        <v>2</v>
      </c>
      <c r="J54" s="23" t="s">
        <v>325</v>
      </c>
      <c r="K54" s="77" t="s">
        <v>297</v>
      </c>
      <c r="L54" s="74" t="s">
        <v>290</v>
      </c>
    </row>
    <row r="55" spans="1:12" ht="32.1">
      <c r="A55" s="80">
        <v>2</v>
      </c>
      <c r="J55" s="23" t="s">
        <v>326</v>
      </c>
      <c r="K55" s="77" t="s">
        <v>298</v>
      </c>
      <c r="L55" s="74" t="s">
        <v>290</v>
      </c>
    </row>
    <row r="56" spans="1:12" ht="32.1">
      <c r="A56" s="80">
        <v>2</v>
      </c>
      <c r="J56" s="67" t="s">
        <v>327</v>
      </c>
      <c r="K56" s="77" t="s">
        <v>299</v>
      </c>
      <c r="L56" s="74" t="s">
        <v>290</v>
      </c>
    </row>
    <row r="57" spans="1:12" ht="48">
      <c r="A57" s="80">
        <v>2</v>
      </c>
      <c r="J57" s="63" t="s">
        <v>243</v>
      </c>
      <c r="L57" s="74"/>
    </row>
    <row r="58" spans="1:12" ht="32.1">
      <c r="A58" s="80">
        <v>2</v>
      </c>
      <c r="J58" s="63" t="s">
        <v>244</v>
      </c>
      <c r="L58" s="74"/>
    </row>
    <row r="59" spans="1:12" ht="15.95">
      <c r="A59" s="80">
        <v>2</v>
      </c>
      <c r="J59" s="63" t="s">
        <v>245</v>
      </c>
      <c r="L59" s="74"/>
    </row>
    <row r="60" spans="1:12" ht="48">
      <c r="A60" s="80">
        <v>2</v>
      </c>
      <c r="J60" s="63" t="s">
        <v>246</v>
      </c>
      <c r="L60" s="74"/>
    </row>
    <row r="61" spans="1:12" ht="15.95">
      <c r="A61" s="80">
        <v>2</v>
      </c>
      <c r="J61" s="63" t="s">
        <v>247</v>
      </c>
      <c r="L61" s="74"/>
    </row>
    <row r="62" spans="1:12" ht="63.95">
      <c r="A62" s="80">
        <v>2</v>
      </c>
      <c r="J62" s="63" t="s">
        <v>248</v>
      </c>
      <c r="L62" s="74"/>
    </row>
    <row r="63" spans="1:12" ht="48">
      <c r="A63" s="80">
        <v>2</v>
      </c>
      <c r="J63" s="63" t="s">
        <v>249</v>
      </c>
      <c r="L63" s="74"/>
    </row>
    <row r="64" spans="1:12" ht="80.099999999999994">
      <c r="A64" s="80">
        <v>2</v>
      </c>
      <c r="J64" s="63" t="s">
        <v>250</v>
      </c>
      <c r="L64" s="74"/>
    </row>
    <row r="65" spans="1:13" ht="48">
      <c r="A65" s="80">
        <v>2</v>
      </c>
      <c r="J65" s="63" t="s">
        <v>251</v>
      </c>
      <c r="L65" s="74"/>
    </row>
    <row r="66" spans="1:13" ht="32.1">
      <c r="A66" s="80">
        <v>2</v>
      </c>
      <c r="J66" s="63" t="s">
        <v>252</v>
      </c>
      <c r="L66" s="74"/>
    </row>
    <row r="67" spans="1:13" ht="32.1">
      <c r="A67" s="80">
        <v>2</v>
      </c>
      <c r="J67" s="73" t="s">
        <v>253</v>
      </c>
      <c r="L67" s="74"/>
    </row>
    <row r="68" spans="1:13" ht="15.95">
      <c r="A68" s="35">
        <v>3</v>
      </c>
      <c r="B68" s="35" t="s">
        <v>330</v>
      </c>
      <c r="C68" s="31" t="s">
        <v>331</v>
      </c>
      <c r="D68" s="31" t="s">
        <v>305</v>
      </c>
      <c r="E68" s="31" t="s">
        <v>332</v>
      </c>
      <c r="F68" s="31"/>
      <c r="G68" s="10"/>
      <c r="H68" s="10"/>
      <c r="I68" s="10"/>
      <c r="J68" s="10"/>
      <c r="K68" s="33"/>
      <c r="L68" s="34"/>
      <c r="M68" t="s">
        <v>267</v>
      </c>
    </row>
    <row r="69" spans="1:13" ht="48">
      <c r="A69" s="80">
        <v>3</v>
      </c>
      <c r="C69" s="98"/>
      <c r="J69" s="72" t="s">
        <v>232</v>
      </c>
      <c r="K69" s="75" t="s">
        <v>270</v>
      </c>
      <c r="L69" s="74" t="s">
        <v>290</v>
      </c>
    </row>
    <row r="70" spans="1:13" ht="15.95">
      <c r="A70" s="80">
        <v>3</v>
      </c>
      <c r="B70" s="98"/>
      <c r="J70" s="23" t="s">
        <v>233</v>
      </c>
      <c r="K70" s="76" t="s">
        <v>274</v>
      </c>
      <c r="L70" s="74" t="s">
        <v>290</v>
      </c>
    </row>
    <row r="71" spans="1:13" ht="63.95">
      <c r="A71" s="80">
        <v>3</v>
      </c>
      <c r="J71" s="23" t="s">
        <v>234</v>
      </c>
      <c r="K71" s="77" t="s">
        <v>277</v>
      </c>
      <c r="L71" s="74" t="s">
        <v>290</v>
      </c>
    </row>
    <row r="72" spans="1:13" ht="48">
      <c r="A72" s="80">
        <v>3</v>
      </c>
      <c r="J72" s="23" t="s">
        <v>235</v>
      </c>
      <c r="K72" s="77" t="s">
        <v>280</v>
      </c>
      <c r="L72" s="74" t="s">
        <v>290</v>
      </c>
    </row>
    <row r="73" spans="1:13" ht="48">
      <c r="A73" s="80">
        <v>3</v>
      </c>
      <c r="J73" s="23" t="s">
        <v>236</v>
      </c>
      <c r="K73" s="77" t="s">
        <v>281</v>
      </c>
      <c r="L73" s="74" t="s">
        <v>290</v>
      </c>
    </row>
    <row r="74" spans="1:13" ht="32.1">
      <c r="A74" s="80">
        <v>3</v>
      </c>
      <c r="J74" s="23" t="s">
        <v>237</v>
      </c>
      <c r="K74" s="77" t="s">
        <v>282</v>
      </c>
      <c r="L74" s="74" t="s">
        <v>290</v>
      </c>
    </row>
    <row r="75" spans="1:13" ht="32.1">
      <c r="A75" s="80">
        <v>3</v>
      </c>
      <c r="J75" s="23" t="s">
        <v>239</v>
      </c>
      <c r="K75" s="77" t="s">
        <v>284</v>
      </c>
      <c r="L75" s="74" t="s">
        <v>290</v>
      </c>
    </row>
    <row r="76" spans="1:13" ht="48">
      <c r="A76" s="80">
        <v>3</v>
      </c>
      <c r="J76" s="23" t="s">
        <v>240</v>
      </c>
      <c r="K76" s="77" t="s">
        <v>285</v>
      </c>
      <c r="L76" s="74" t="s">
        <v>290</v>
      </c>
    </row>
    <row r="77" spans="1:13" ht="48">
      <c r="A77" s="80">
        <v>3</v>
      </c>
      <c r="J77" s="23" t="s">
        <v>241</v>
      </c>
      <c r="K77" s="77" t="s">
        <v>286</v>
      </c>
      <c r="L77" s="74" t="s">
        <v>290</v>
      </c>
    </row>
    <row r="78" spans="1:13" ht="32.1">
      <c r="A78" s="80">
        <v>3</v>
      </c>
      <c r="J78" s="23" t="s">
        <v>316</v>
      </c>
      <c r="K78" s="77" t="s">
        <v>287</v>
      </c>
      <c r="L78" s="74" t="s">
        <v>290</v>
      </c>
    </row>
    <row r="79" spans="1:13" ht="32.1">
      <c r="A79" s="80">
        <v>3</v>
      </c>
      <c r="J79" s="23" t="s">
        <v>317</v>
      </c>
      <c r="K79" s="77" t="s">
        <v>288</v>
      </c>
      <c r="L79" s="74" t="s">
        <v>290</v>
      </c>
    </row>
    <row r="80" spans="1:13" ht="32.1">
      <c r="A80" s="80">
        <v>3</v>
      </c>
      <c r="J80" s="23" t="s">
        <v>318</v>
      </c>
      <c r="K80" s="77" t="s">
        <v>289</v>
      </c>
      <c r="L80" s="74" t="s">
        <v>290</v>
      </c>
    </row>
    <row r="81" spans="1:12" ht="48">
      <c r="A81" s="80">
        <v>3</v>
      </c>
      <c r="J81" s="23" t="s">
        <v>319</v>
      </c>
      <c r="K81" s="77" t="s">
        <v>291</v>
      </c>
      <c r="L81" s="74" t="s">
        <v>290</v>
      </c>
    </row>
    <row r="82" spans="1:12" ht="48">
      <c r="A82" s="80">
        <v>3</v>
      </c>
      <c r="J82" s="63" t="s">
        <v>320</v>
      </c>
      <c r="K82" s="77" t="s">
        <v>292</v>
      </c>
      <c r="L82" s="74" t="s">
        <v>290</v>
      </c>
    </row>
    <row r="83" spans="1:12" ht="48">
      <c r="A83" s="80">
        <v>3</v>
      </c>
      <c r="J83" s="63" t="s">
        <v>321</v>
      </c>
      <c r="K83" s="77" t="s">
        <v>293</v>
      </c>
      <c r="L83" s="74" t="s">
        <v>290</v>
      </c>
    </row>
    <row r="84" spans="1:12" ht="32.1">
      <c r="A84" s="80">
        <v>3</v>
      </c>
      <c r="J84" s="23" t="s">
        <v>322</v>
      </c>
      <c r="K84" s="77" t="s">
        <v>294</v>
      </c>
      <c r="L84" s="74" t="s">
        <v>290</v>
      </c>
    </row>
    <row r="85" spans="1:12" ht="32.1">
      <c r="A85" s="80">
        <v>3</v>
      </c>
      <c r="J85" s="23" t="s">
        <v>323</v>
      </c>
      <c r="K85" s="77" t="s">
        <v>295</v>
      </c>
      <c r="L85" s="74" t="s">
        <v>290</v>
      </c>
    </row>
    <row r="86" spans="1:12" ht="32.1">
      <c r="A86" s="80">
        <v>3</v>
      </c>
      <c r="J86" s="23" t="s">
        <v>324</v>
      </c>
      <c r="K86" s="77" t="s">
        <v>296</v>
      </c>
      <c r="L86" s="74" t="s">
        <v>290</v>
      </c>
    </row>
    <row r="87" spans="1:12" ht="32.1">
      <c r="A87" s="80">
        <v>3</v>
      </c>
      <c r="J87" s="23" t="s">
        <v>325</v>
      </c>
      <c r="K87" s="77" t="s">
        <v>297</v>
      </c>
      <c r="L87" s="74" t="s">
        <v>290</v>
      </c>
    </row>
    <row r="88" spans="1:12" ht="32.1">
      <c r="A88" s="81">
        <v>3</v>
      </c>
      <c r="B88" s="68"/>
      <c r="C88" s="69"/>
      <c r="D88" s="69"/>
      <c r="E88" s="69"/>
      <c r="F88" s="69"/>
      <c r="G88" s="69"/>
      <c r="J88" s="23" t="s">
        <v>326</v>
      </c>
      <c r="K88" s="77" t="s">
        <v>298</v>
      </c>
      <c r="L88" s="74" t="s">
        <v>290</v>
      </c>
    </row>
    <row r="89" spans="1:12" ht="32.1">
      <c r="A89" s="81">
        <v>3</v>
      </c>
      <c r="B89" s="68"/>
      <c r="C89" s="69"/>
      <c r="D89" s="69"/>
      <c r="E89" s="69"/>
      <c r="F89" s="69"/>
      <c r="G89" s="69"/>
      <c r="J89" s="67" t="s">
        <v>327</v>
      </c>
      <c r="K89" s="77" t="s">
        <v>299</v>
      </c>
      <c r="L89" s="74" t="s">
        <v>290</v>
      </c>
    </row>
    <row r="90" spans="1:12" ht="48">
      <c r="A90" s="81">
        <v>3</v>
      </c>
      <c r="B90" s="68"/>
      <c r="C90" s="69"/>
      <c r="D90" s="69"/>
      <c r="E90" s="69"/>
      <c r="F90" s="69"/>
      <c r="G90" s="69"/>
      <c r="J90" s="63" t="s">
        <v>243</v>
      </c>
      <c r="L90" s="74"/>
    </row>
    <row r="91" spans="1:12" ht="32.1">
      <c r="A91" s="81">
        <v>3</v>
      </c>
      <c r="B91" s="68"/>
      <c r="C91" s="69"/>
      <c r="D91" s="69"/>
      <c r="E91" s="69"/>
      <c r="F91" s="69"/>
      <c r="G91" s="69"/>
      <c r="J91" s="63" t="s">
        <v>244</v>
      </c>
      <c r="L91" s="74"/>
    </row>
    <row r="92" spans="1:12" ht="15.95">
      <c r="A92" s="82">
        <v>3</v>
      </c>
      <c r="B92" s="70"/>
      <c r="C92" s="71"/>
      <c r="D92" s="71"/>
      <c r="E92" s="71"/>
      <c r="F92" s="71"/>
      <c r="G92" s="71"/>
      <c r="J92" s="63" t="s">
        <v>245</v>
      </c>
      <c r="L92" s="74"/>
    </row>
    <row r="93" spans="1:12" ht="48">
      <c r="A93" s="83">
        <v>3</v>
      </c>
      <c r="J93" s="63" t="s">
        <v>246</v>
      </c>
      <c r="L93" s="74"/>
    </row>
    <row r="94" spans="1:12" ht="15.95">
      <c r="A94" s="83">
        <v>3</v>
      </c>
      <c r="J94" s="63" t="s">
        <v>247</v>
      </c>
      <c r="L94" s="74"/>
    </row>
    <row r="95" spans="1:12" ht="63.95">
      <c r="A95" s="83">
        <v>3</v>
      </c>
      <c r="J95" s="63" t="s">
        <v>248</v>
      </c>
      <c r="L95" s="74"/>
    </row>
    <row r="96" spans="1:12" ht="48">
      <c r="A96" s="83">
        <v>3</v>
      </c>
      <c r="J96" s="63" t="s">
        <v>249</v>
      </c>
      <c r="L96" s="74"/>
    </row>
    <row r="97" spans="1:12" ht="80.099999999999994">
      <c r="A97" s="83">
        <v>3</v>
      </c>
      <c r="J97" s="63" t="s">
        <v>250</v>
      </c>
      <c r="L97" s="74"/>
    </row>
    <row r="98" spans="1:12" ht="48">
      <c r="A98" s="83">
        <v>3</v>
      </c>
      <c r="J98" s="63" t="s">
        <v>251</v>
      </c>
      <c r="L98" s="74"/>
    </row>
    <row r="99" spans="1:12" ht="32.1">
      <c r="A99" s="83">
        <v>3</v>
      </c>
      <c r="J99" s="63" t="s">
        <v>252</v>
      </c>
      <c r="L99" s="74"/>
    </row>
    <row r="100" spans="1:12" ht="32.1">
      <c r="A100" s="83">
        <v>3</v>
      </c>
      <c r="J100" s="73" t="s">
        <v>253</v>
      </c>
      <c r="L100" s="74"/>
    </row>
    <row r="166" spans="13:13">
      <c r="M166" s="98"/>
    </row>
  </sheetData>
  <conditionalFormatting sqref="A93:A100">
    <cfRule type="expression" dxfId="36" priority="29">
      <formula>$B93&gt;0</formula>
    </cfRule>
  </conditionalFormatting>
  <conditionalFormatting sqref="A88:G92">
    <cfRule type="expression" dxfId="35" priority="28">
      <formula>$B88&gt;0</formula>
    </cfRule>
  </conditionalFormatting>
  <conditionalFormatting sqref="A2:M2 A3:F6 H3:I6 M3:M11 A7:I7 A8:F11 H8:I11">
    <cfRule type="expression" dxfId="34" priority="32">
      <formula>$B2&gt;0</formula>
    </cfRule>
  </conditionalFormatting>
  <conditionalFormatting sqref="A35:M35">
    <cfRule type="expression" dxfId="33" priority="25">
      <formula>$B35&gt;0</formula>
    </cfRule>
  </conditionalFormatting>
  <conditionalFormatting sqref="A68:M68">
    <cfRule type="expression" dxfId="32" priority="22">
      <formula>$B68&gt;0</formula>
    </cfRule>
  </conditionalFormatting>
  <conditionalFormatting sqref="G3:G6">
    <cfRule type="expression" dxfId="31" priority="31">
      <formula>$B3&gt;0</formula>
    </cfRule>
  </conditionalFormatting>
  <conditionalFormatting sqref="G8:G11">
    <cfRule type="expression" dxfId="30" priority="30">
      <formula>$B8&gt;0</formula>
    </cfRule>
  </conditionalFormatting>
  <conditionalFormatting sqref="J3">
    <cfRule type="expression" dxfId="29" priority="27">
      <formula>$B4&gt;0</formula>
    </cfRule>
  </conditionalFormatting>
  <conditionalFormatting sqref="J5:J34">
    <cfRule type="expression" dxfId="28" priority="26">
      <formula>$B5&gt;0</formula>
    </cfRule>
  </conditionalFormatting>
  <conditionalFormatting sqref="J36">
    <cfRule type="expression" dxfId="27" priority="24">
      <formula>$B37&gt;0</formula>
    </cfRule>
  </conditionalFormatting>
  <conditionalFormatting sqref="J38:J67">
    <cfRule type="expression" dxfId="26" priority="23">
      <formula>$B38&gt;0</formula>
    </cfRule>
  </conditionalFormatting>
  <conditionalFormatting sqref="J69">
    <cfRule type="expression" dxfId="25" priority="21">
      <formula>$B70&gt;0</formula>
    </cfRule>
  </conditionalFormatting>
  <conditionalFormatting sqref="J71:J100">
    <cfRule type="expression" dxfId="24" priority="20">
      <formula>$B71&gt;0</formula>
    </cfRule>
  </conditionalFormatting>
  <conditionalFormatting sqref="K4:K23">
    <cfRule type="expression" dxfId="23" priority="8">
      <formula>$B4&gt;0</formula>
    </cfRule>
  </conditionalFormatting>
  <conditionalFormatting sqref="K37:K56">
    <cfRule type="expression" dxfId="22" priority="7">
      <formula>$B37&gt;0</formula>
    </cfRule>
  </conditionalFormatting>
  <conditionalFormatting sqref="K70:K89">
    <cfRule type="expression" dxfId="21" priority="6">
      <formula>$B70&gt;0</formula>
    </cfRule>
  </conditionalFormatting>
  <conditionalFormatting sqref="L3:L34">
    <cfRule type="expression" dxfId="20" priority="4">
      <formula>$B3&gt;0</formula>
    </cfRule>
  </conditionalFormatting>
  <conditionalFormatting sqref="L36:L67">
    <cfRule type="expression" dxfId="19" priority="3">
      <formula>$B36&gt;0</formula>
    </cfRule>
  </conditionalFormatting>
  <conditionalFormatting sqref="L69:L100">
    <cfRule type="expression" dxfId="18" priority="1">
      <formula>$B69&gt;0</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5">
        <x14:dataValidation type="list" allowBlank="1" showInputMessage="1" showErrorMessage="1" xr:uid="{36B60886-D822-4CF7-8C57-0C2BDAE8BCD2}">
          <x14:formula1>
            <xm:f>AUX!$B$2:$B$17</xm:f>
          </x14:formula1>
          <xm:sqref>L2 L24:L35 L57:L68 L90:L100</xm:sqref>
        </x14:dataValidation>
        <x14:dataValidation type="list" allowBlank="1" showInputMessage="1" showErrorMessage="1" xr:uid="{F9B4D521-B7F8-4544-A46F-EB04245EF85A}">
          <x14:formula1>
            <xm:f>AUX!$A$2:$A$17</xm:f>
          </x14:formula1>
          <xm:sqref>G2:G35 G88:G92 G68</xm:sqref>
        </x14:dataValidation>
        <x14:dataValidation type="list" allowBlank="1" showInputMessage="1" showErrorMessage="1" xr:uid="{C7B738F8-9346-4A94-AD57-7B251116F40A}">
          <x14:formula1>
            <xm:f>'5.SB'!#REF!</xm:f>
          </x14:formula1>
          <xm:sqref>J2:J3 J5:J36 J38:J69 J71:J100</xm:sqref>
        </x14:dataValidation>
        <x14:dataValidation type="list" allowBlank="1" showInputMessage="1" showErrorMessage="1" xr:uid="{ED5ED5D7-81FA-4372-90E7-E60E9F7495A3}">
          <x14:formula1>
            <xm:f>'4.CE2'!$E$6:$E$128</xm:f>
          </x14:formula1>
          <xm:sqref>K68 K24:K35 K2</xm:sqref>
        </x14:dataValidation>
        <x14:dataValidation type="list" allowBlank="1" showInputMessage="1" showErrorMessage="1" xr:uid="{F479EF40-8EDD-FB49-92B1-364599DCA81B}">
          <x14:formula1>
            <xm:f>'4.CE2'!$E$2:$E$135</xm:f>
          </x14:formula1>
          <xm:sqref>K3:K23 K69:K89 K36:K56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AE5D0-7711-4EAB-B0A8-641AF7145EF5}">
  <sheetPr>
    <tabColor theme="5"/>
  </sheetPr>
  <dimension ref="A1:E7"/>
  <sheetViews>
    <sheetView workbookViewId="0">
      <selection activeCell="A7" sqref="A7"/>
    </sheetView>
  </sheetViews>
  <sheetFormatPr defaultColWidth="11.42578125" defaultRowHeight="15"/>
  <cols>
    <col min="1" max="1" width="38.85546875" customWidth="1"/>
    <col min="2" max="2" width="8.85546875" customWidth="1"/>
    <col min="3" max="3" width="30.42578125" customWidth="1"/>
    <col min="4" max="4" width="17.7109375" customWidth="1"/>
    <col min="5" max="5" width="64.42578125" customWidth="1"/>
  </cols>
  <sheetData>
    <row r="1" spans="1:5">
      <c r="A1" s="4" t="s">
        <v>333</v>
      </c>
      <c r="B1" s="4" t="s">
        <v>334</v>
      </c>
      <c r="C1" s="4" t="s">
        <v>335</v>
      </c>
      <c r="D1" s="4" t="s">
        <v>336</v>
      </c>
      <c r="E1" s="4" t="s">
        <v>312</v>
      </c>
    </row>
    <row r="2" spans="1:5">
      <c r="A2" t="s">
        <v>337</v>
      </c>
      <c r="B2" t="s">
        <v>338</v>
      </c>
      <c r="C2" t="s">
        <v>339</v>
      </c>
      <c r="D2" t="s">
        <v>340</v>
      </c>
    </row>
    <row r="3" spans="1:5">
      <c r="A3" t="s">
        <v>341</v>
      </c>
      <c r="B3" t="s">
        <v>338</v>
      </c>
      <c r="C3" t="s">
        <v>339</v>
      </c>
      <c r="D3" t="s">
        <v>340</v>
      </c>
    </row>
    <row r="4" spans="1:5">
      <c r="A4" t="s">
        <v>342</v>
      </c>
      <c r="B4" t="s">
        <v>338</v>
      </c>
      <c r="C4" t="s">
        <v>343</v>
      </c>
      <c r="D4" t="s">
        <v>340</v>
      </c>
      <c r="E4" t="s">
        <v>344</v>
      </c>
    </row>
    <row r="5" spans="1:5">
      <c r="A5" t="s">
        <v>345</v>
      </c>
      <c r="B5" t="s">
        <v>346</v>
      </c>
      <c r="C5" t="s">
        <v>343</v>
      </c>
      <c r="D5" t="s">
        <v>340</v>
      </c>
    </row>
    <row r="6" spans="1:5">
      <c r="A6" t="s">
        <v>347</v>
      </c>
      <c r="B6" t="s">
        <v>346</v>
      </c>
      <c r="C6" t="s">
        <v>348</v>
      </c>
      <c r="D6" t="s">
        <v>340</v>
      </c>
    </row>
    <row r="7" spans="1:5">
      <c r="A7" t="s">
        <v>349</v>
      </c>
      <c r="B7" t="s">
        <v>338</v>
      </c>
      <c r="C7" t="s">
        <v>343</v>
      </c>
      <c r="D7" t="s">
        <v>340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Gema Palacio Esteban</cp:lastModifiedBy>
  <cp:revision/>
  <dcterms:created xsi:type="dcterms:W3CDTF">2015-06-05T18:19:34Z</dcterms:created>
  <dcterms:modified xsi:type="dcterms:W3CDTF">2025-11-10T18:05:17Z</dcterms:modified>
  <cp:category/>
  <cp:contentStatus/>
</cp:coreProperties>
</file>